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Мои документы\2018-2020 ПРОЕКТ бюджета КМР\Проект бюджета 2018-2020\Прочие документы и материалы\"/>
    </mc:Choice>
  </mc:AlternateContent>
  <bookViews>
    <workbookView xWindow="276" yWindow="756" windowWidth="28296" windowHeight="11712"/>
  </bookViews>
  <sheets>
    <sheet name="МО" sheetId="3" r:id="rId1"/>
  </sheets>
  <calcPr calcId="152511"/>
</workbook>
</file>

<file path=xl/calcChain.xml><?xml version="1.0" encoding="utf-8"?>
<calcChain xmlns="http://schemas.openxmlformats.org/spreadsheetml/2006/main">
  <c r="AI198" i="3" l="1"/>
  <c r="AN198" i="3"/>
  <c r="AO198" i="3"/>
  <c r="AT198" i="3"/>
  <c r="AW198" i="3"/>
  <c r="AH198" i="3"/>
  <c r="AU20" i="3"/>
  <c r="AJ20" i="3"/>
  <c r="AY184" i="3"/>
  <c r="AY177" i="3"/>
  <c r="AY176" i="3"/>
  <c r="AY174" i="3" s="1"/>
  <c r="AY154" i="3"/>
  <c r="AY146" i="3"/>
  <c r="AY138" i="3"/>
  <c r="AY136" i="3"/>
  <c r="AY119" i="3"/>
  <c r="AY106" i="3"/>
  <c r="AY92" i="3"/>
  <c r="AY79" i="3"/>
  <c r="AY71" i="3"/>
  <c r="AY62" i="3"/>
  <c r="AY55" i="3"/>
  <c r="AY37" i="3"/>
  <c r="AY29" i="3"/>
  <c r="AS37" i="3"/>
  <c r="AR37" i="3"/>
  <c r="AR19" i="3" s="1"/>
  <c r="AQ37" i="3"/>
  <c r="AQ29" i="3"/>
  <c r="AS154" i="3"/>
  <c r="AR154" i="3"/>
  <c r="AQ154" i="3"/>
  <c r="AS146" i="3"/>
  <c r="AR146" i="3"/>
  <c r="AQ146" i="3"/>
  <c r="AQ122" i="3" s="1"/>
  <c r="AQ121" i="3" s="1"/>
  <c r="AS138" i="3"/>
  <c r="AR138" i="3"/>
  <c r="AQ138" i="3"/>
  <c r="AS136" i="3"/>
  <c r="AS122" i="3" s="1"/>
  <c r="AS121" i="3" s="1"/>
  <c r="AR136" i="3"/>
  <c r="AQ136" i="3"/>
  <c r="AR119" i="3"/>
  <c r="AQ119" i="3"/>
  <c r="AQ91" i="3" s="1"/>
  <c r="AS106" i="3"/>
  <c r="AR106" i="3"/>
  <c r="AQ106" i="3"/>
  <c r="AS92" i="3"/>
  <c r="AS91" i="3" s="1"/>
  <c r="AR92" i="3"/>
  <c r="AQ92" i="3"/>
  <c r="AS71" i="3"/>
  <c r="AR71" i="3"/>
  <c r="AQ71" i="3"/>
  <c r="AS62" i="3"/>
  <c r="AR62" i="3"/>
  <c r="AQ62" i="3"/>
  <c r="AS55" i="3"/>
  <c r="AS19" i="3" s="1"/>
  <c r="AR55" i="3"/>
  <c r="AQ55" i="3"/>
  <c r="AS184" i="3"/>
  <c r="AR184" i="3"/>
  <c r="AQ184" i="3"/>
  <c r="AS177" i="3"/>
  <c r="AR177" i="3"/>
  <c r="AR176" i="3" s="1"/>
  <c r="AR174" i="3" s="1"/>
  <c r="AQ177" i="3"/>
  <c r="AQ176" i="3" s="1"/>
  <c r="AQ174" i="3" s="1"/>
  <c r="AS79" i="3"/>
  <c r="AR79" i="3"/>
  <c r="AQ79" i="3"/>
  <c r="AV184" i="3"/>
  <c r="AV177" i="3"/>
  <c r="AV122" i="3"/>
  <c r="AV121" i="3" s="1"/>
  <c r="AV91" i="3"/>
  <c r="AV79" i="3"/>
  <c r="AV19" i="3"/>
  <c r="AL177" i="3"/>
  <c r="AM177" i="3"/>
  <c r="AL122" i="3"/>
  <c r="AL121" i="3" s="1"/>
  <c r="AM122" i="3"/>
  <c r="AM121" i="3" s="1"/>
  <c r="AL91" i="3"/>
  <c r="AM91" i="3"/>
  <c r="AL19" i="3"/>
  <c r="AM19" i="3"/>
  <c r="AL18" i="3"/>
  <c r="AK79" i="3"/>
  <c r="AL79" i="3"/>
  <c r="AM79" i="3"/>
  <c r="AK19" i="3"/>
  <c r="AK18" i="3" s="1"/>
  <c r="AR122" i="3" l="1"/>
  <c r="AR121" i="3" s="1"/>
  <c r="AY122" i="3"/>
  <c r="AY121" i="3" s="1"/>
  <c r="AV176" i="3"/>
  <c r="AV174" i="3" s="1"/>
  <c r="AQ19" i="3"/>
  <c r="AQ18" i="3" s="1"/>
  <c r="AV18" i="3"/>
  <c r="AR18" i="3"/>
  <c r="AM18" i="3"/>
  <c r="AS176" i="3"/>
  <c r="AS174" i="3" s="1"/>
  <c r="AY91" i="3"/>
  <c r="AY19" i="3"/>
  <c r="AY18" i="3" s="1"/>
  <c r="AY17" i="3"/>
  <c r="AY198" i="3" s="1"/>
  <c r="AR91" i="3"/>
  <c r="AQ17" i="3"/>
  <c r="AQ198" i="3" s="1"/>
  <c r="AS18" i="3"/>
  <c r="AS17" i="3" s="1"/>
  <c r="AS198" i="3" s="1"/>
  <c r="AU184" i="3"/>
  <c r="AU176" i="3" s="1"/>
  <c r="AU174" i="3" s="1"/>
  <c r="AU177" i="3"/>
  <c r="AU122" i="3"/>
  <c r="AU121" i="3" s="1"/>
  <c r="AU91" i="3"/>
  <c r="AU79" i="3"/>
  <c r="AU29" i="3"/>
  <c r="AU19" i="3" s="1"/>
  <c r="AX184" i="3"/>
  <c r="AX177" i="3"/>
  <c r="AX176" i="3" s="1"/>
  <c r="AX174" i="3" s="1"/>
  <c r="AX159" i="3"/>
  <c r="AX154" i="3"/>
  <c r="AX152" i="3"/>
  <c r="AX146" i="3"/>
  <c r="AX138" i="3"/>
  <c r="AX136" i="3"/>
  <c r="AX123" i="3"/>
  <c r="AX119" i="3"/>
  <c r="AX106" i="3"/>
  <c r="AX92" i="3"/>
  <c r="AX79" i="3"/>
  <c r="AX71" i="3"/>
  <c r="AX62" i="3"/>
  <c r="AX59" i="3"/>
  <c r="AX55" i="3"/>
  <c r="AX37" i="3"/>
  <c r="AX29" i="3"/>
  <c r="AX19" i="3" s="1"/>
  <c r="AX18" i="3" s="1"/>
  <c r="AP184" i="3"/>
  <c r="AP177" i="3"/>
  <c r="AP176" i="3"/>
  <c r="AP174" i="3"/>
  <c r="AP159" i="3"/>
  <c r="AP154" i="3"/>
  <c r="AP152" i="3"/>
  <c r="AP146" i="3"/>
  <c r="AP138" i="3"/>
  <c r="AP136" i="3"/>
  <c r="AP123" i="3"/>
  <c r="AP122" i="3"/>
  <c r="AP121" i="3" s="1"/>
  <c r="AP119" i="3"/>
  <c r="AP106" i="3"/>
  <c r="AP92" i="3"/>
  <c r="AP91" i="3" s="1"/>
  <c r="AP79" i="3"/>
  <c r="AP71" i="3"/>
  <c r="AP62" i="3"/>
  <c r="AP59" i="3"/>
  <c r="AP55" i="3"/>
  <c r="AP37" i="3"/>
  <c r="AP29" i="3"/>
  <c r="AJ29" i="3"/>
  <c r="AJ19" i="3"/>
  <c r="AJ18" i="3" s="1"/>
  <c r="AK177" i="3"/>
  <c r="AM184" i="3"/>
  <c r="AM176" i="3" s="1"/>
  <c r="AL184" i="3"/>
  <c r="AL176" i="3" s="1"/>
  <c r="AK184" i="3"/>
  <c r="AJ184" i="3"/>
  <c r="AJ177" i="3"/>
  <c r="AJ176" i="3" s="1"/>
  <c r="AJ174" i="3" s="1"/>
  <c r="AK122" i="3"/>
  <c r="AK121" i="3" s="1"/>
  <c r="AJ122" i="3"/>
  <c r="AJ121" i="3" s="1"/>
  <c r="AK91" i="3"/>
  <c r="AJ91" i="3"/>
  <c r="AJ79" i="3"/>
  <c r="AX122" i="3" l="1"/>
  <c r="AX121" i="3" s="1"/>
  <c r="AU18" i="3"/>
  <c r="AU17" i="3" s="1"/>
  <c r="AU198" i="3" s="1"/>
  <c r="AR17" i="3"/>
  <c r="AR198" i="3" s="1"/>
  <c r="AV17" i="3"/>
  <c r="AV198" i="3" s="1"/>
  <c r="AJ17" i="3"/>
  <c r="AJ198" i="3" s="1"/>
  <c r="AP19" i="3"/>
  <c r="AP18" i="3" s="1"/>
  <c r="AP17" i="3" s="1"/>
  <c r="AP198" i="3" s="1"/>
  <c r="AX91" i="3"/>
  <c r="AX17" i="3" s="1"/>
  <c r="AX198" i="3" s="1"/>
  <c r="AM174" i="3"/>
  <c r="AM17" i="3" s="1"/>
  <c r="AM198" i="3" s="1"/>
  <c r="AK176" i="3"/>
  <c r="AK174" i="3" s="1"/>
  <c r="AK17" i="3" s="1"/>
  <c r="AK198" i="3" s="1"/>
  <c r="AL174" i="3"/>
  <c r="AL17" i="3" s="1"/>
  <c r="AL198" i="3" s="1"/>
</calcChain>
</file>

<file path=xl/sharedStrings.xml><?xml version="1.0" encoding="utf-8"?>
<sst xmlns="http://schemas.openxmlformats.org/spreadsheetml/2006/main" count="2628" uniqueCount="637">
  <si>
    <t>Код строки</t>
  </si>
  <si>
    <t xml:space="preserve">  Правовое основание финансового обеспечения полномочия, расходного обязательства субъекта Российской Федерации </t>
  </si>
  <si>
    <t>Группа полномочий</t>
  </si>
  <si>
    <t xml:space="preserve">Код расхода по БК </t>
  </si>
  <si>
    <t xml:space="preserve">Объем средств на исполнение расходного обязательства </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</si>
  <si>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</si>
  <si>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</si>
  <si>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</si>
  <si>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</si>
  <si>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</si>
  <si>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</si>
  <si>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</si>
  <si>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</si>
  <si>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</si>
  <si>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</si>
  <si>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</si>
  <si>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</si>
  <si>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2016г.</t>
  </si>
  <si>
    <t>текущий
2017г.</t>
  </si>
  <si>
    <t>очередной
2018г.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</si>
  <si>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</si>
  <si>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</si>
  <si>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</si>
  <si>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</si>
  <si>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</si>
  <si>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утвержденные бюджетные назначения</t>
  </si>
  <si>
    <t>исполнено</t>
  </si>
  <si>
    <t>1</t>
  </si>
  <si>
    <t>2</t>
  </si>
  <si>
    <t>Единица измерения: тыс. руб. (с точностью до первого десятичного знака)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</si>
  <si>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</si>
  <si>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</si>
  <si>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</si>
  <si>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плановый период
</t>
  </si>
  <si>
    <t>отчетный   2016г.</t>
  </si>
  <si>
    <t>текущий     2017г.</t>
  </si>
  <si>
    <t>очередной 2018г.</t>
  </si>
  <si>
    <t>раздел/
подраздел</t>
  </si>
  <si>
    <t>2019г.</t>
  </si>
  <si>
    <t>2020г.</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</si>
  <si>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</si>
  <si>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</si>
  <si>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</si>
  <si>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</si>
  <si>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</si>
  <si>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</si>
  <si>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</si>
  <si>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</si>
  <si>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</si>
  <si>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 xml:space="preserve">Федеральный закон №131-ФЗ от 06.10.2003 "Об общих принципах организации местного самоуправления в Российской Федерации"
</t>
  </si>
  <si>
    <t xml:space="preserve"> ст.15, подст.1, п.1
</t>
  </si>
  <si>
    <t xml:space="preserve">06.10.2003-не установлен
</t>
  </si>
  <si>
    <t xml:space="preserve">Областной закон Ленинградской области №93-оз от 13.11.2003 "О защите населения и территорий Ленинградской области от чрезвычайных ситуаций природного и техногенного характера"
</t>
  </si>
  <si>
    <t xml:space="preserve"> ст.1, 6, 17, 
</t>
  </si>
  <si>
    <t xml:space="preserve">05.12.2003-не установлен
</t>
  </si>
  <si>
    <t xml:space="preserve">Постановление Правительства Ленинградской области №15 от 04.02.2014 "Об утверждении порядков предоставления субсидий из областного бюджета Ленинградской области и поступивших в порядке софинансирования средств федерального бюджета в рамках государственной программы Ленинградской области "Развитие сельского хозяйства Ленинградской области"
</t>
  </si>
  <si>
    <t xml:space="preserve">в целом
</t>
  </si>
  <si>
    <t xml:space="preserve">20.03.2014-не установлен
</t>
  </si>
  <si>
    <t xml:space="preserve">0111
0113
0410
1002
1003
</t>
  </si>
  <si>
    <t xml:space="preserve">плановый метод
</t>
  </si>
  <si>
    <t xml:space="preserve">Федеральный закон №188-ФЗ от 29.12.2004 "Жилищный кодекс"
</t>
  </si>
  <si>
    <t xml:space="preserve"> ст.2
</t>
  </si>
  <si>
    <t xml:space="preserve">01.03.2005-не установлен
</t>
  </si>
  <si>
    <t xml:space="preserve">Постановление Правительства Ленинградской области №239 от 10.06.2014 "Об утверждении Порядка предоставления и расходования субсидий бюджетам муниципальных образований Ленинградской области на реализацию мероприятий государственной программы Ленинградской области "Социальная поддержка отдельных категорий граждан в Ленинградской области"
</t>
  </si>
  <si>
    <t xml:space="preserve">17.06.2014-не установлен
</t>
  </si>
  <si>
    <t>-</t>
  </si>
  <si>
    <t xml:space="preserve">Постановление Правительства Ленинградской области №263 от 26.06.2014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в целях реализации подпрограммы "Жилье для молодежи" государственной программы Ленинградской области "Обеспечение качественным жильем граждан на территории Ленинградской области"
</t>
  </si>
  <si>
    <t xml:space="preserve">22.07.2014-не установлен
</t>
  </si>
  <si>
    <t xml:space="preserve">Постановление Правительства Ленинградской области №333 от 25.07.2014 "О порядке предоставления и расходования субсидий из областного бюджета Ленинградской области бюджетам муниципальных образований Ленинградской области и социальных выплат молодым учителям Ленинградской области на оплату первоначального взноса ипотечного жилищного кредита в целях реализации подпрограммы "Поддержка граждан, нуждающихся в улучшении жилищных условий, на основе принципов ипотечного кредитования в Ленинградской области" государственной программы Ленинградской области "Обеспечение качественным жильем граждан на территории Ленинградской области"
</t>
  </si>
  <si>
    <t xml:space="preserve">28.07.2014-не установлен
</t>
  </si>
  <si>
    <t xml:space="preserve">Постановление Правительства Ленинградской области №47 от 29.02.2016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на развитие и поддержку информационных технологий, обеспечивающих бюджетный процесс,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Ленинградской области" государственной программы Ленинградской области "Управление государственными финансами и государственным долгом Ленинградской облас"
</t>
  </si>
  <si>
    <t xml:space="preserve">03.03.2016-не установлен
</t>
  </si>
  <si>
    <t xml:space="preserve">Постановление Правительства Ленинградской области №64 от 06.03.2013 "О порядке предоставления и распределения дотаций бюджетам муниципальных образований Ленинградской области на поддержку мер по обеспечению сбалансированности бюджетов муниципальных образований Ленинградской области"
</t>
  </si>
  <si>
    <t xml:space="preserve">15.04.2013-не установлен
</t>
  </si>
  <si>
    <t xml:space="preserve">Указ Президента Российской Федерации №1351 от 09.10.2007 "Об утверждении концепции демографической политики Российской Федерации на период до 2025 года"
</t>
  </si>
  <si>
    <t xml:space="preserve">09.10.2007-не установлен
</t>
  </si>
  <si>
    <t xml:space="preserve">04
</t>
  </si>
  <si>
    <t xml:space="preserve">Указ Президента Российской Федерации №600 от 07.05.2012 "О мерах по обеспечению граждан Российской Федерации доступным и комфортным жильем и повышению качества жилищно-коммунальных услуг"
</t>
  </si>
  <si>
    <t xml:space="preserve">07.05.2012-не установлен
</t>
  </si>
  <si>
    <t xml:space="preserve">20
</t>
  </si>
  <si>
    <t xml:space="preserve">Постановление Правительства Российской Федерации №323 от 15.04.2014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</si>
  <si>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 xml:space="preserve">01.05.2014-не установлен
</t>
  </si>
  <si>
    <t xml:space="preserve">05
</t>
  </si>
  <si>
    <t>1.1.1.3. владение, пользование и распоряжение имуществом, находящимся в муниципальной собственности муниципального района</t>
  </si>
  <si>
    <t>1005</t>
  </si>
  <si>
    <t xml:space="preserve"> ст.15, подст.1, п.3
</t>
  </si>
  <si>
    <t xml:space="preserve">Постановление Правительства Ленинградской области №232 от 24.07.2012 "Об утверждении Положения о порядке предоставления средств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
</t>
  </si>
  <si>
    <t xml:space="preserve">30.08.2012-не установлен
</t>
  </si>
  <si>
    <t xml:space="preserve">0113
0412
0501
0502
1002
</t>
  </si>
  <si>
    <t xml:space="preserve">Постановление Правительства Ленинградской области №163 от 18.05.2015 "Об утверждении Порядка предоставления субсидий из областного бюджета Ленинградской области бюджетам муниципальных образований Ленинградской области на софинансирование капитальных вложений в объекты муниципальной собственности в целях реализации мероприятий по строительству и реконструкции объектов водоснабжения, водоотведения и очистки сточных вод на территории Ленинградской области"
</t>
  </si>
  <si>
    <t xml:space="preserve">18.05.2015-не установлен
</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</si>
  <si>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</si>
  <si>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</si>
  <si>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 xml:space="preserve"> ст.15, подст.1, п.5
</t>
  </si>
  <si>
    <t xml:space="preserve">Постановление Правительства Ленинградской области №72 от 24.03.2014 "Об утверждении Порядка предоставления и расходования субсидий бюджетам муниципальных образований Ленинградской области за счет средств дорожного фонда Ленинградской области"
</t>
  </si>
  <si>
    <t xml:space="preserve">31.03.2014-не установлен
</t>
  </si>
  <si>
    <t>3</t>
  </si>
  <si>
    <t xml:space="preserve">0409
</t>
  </si>
  <si>
    <t>1.1.1.6. создание условий для предоставления транспортных услуг населению и организация транспортного обслуживания населения между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</si>
  <si>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1008</t>
  </si>
  <si>
    <t xml:space="preserve"> ст.15, подст.1, п.6
</t>
  </si>
  <si>
    <t>4</t>
  </si>
  <si>
    <t xml:space="preserve">1003
</t>
  </si>
  <si>
    <t xml:space="preserve">расчетный метод
</t>
  </si>
  <si>
    <t xml:space="preserve">Постановление Правительства Российской Федерации №296 от 15.04.2014 "Об утверждении государственной программы Российской Федерации «Социальная поддержка граждан»"
</t>
  </si>
  <si>
    <t xml:space="preserve">03
</t>
  </si>
  <si>
    <t>1.1.1.14.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</si>
  <si>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1016</t>
  </si>
  <si>
    <t xml:space="preserve"> ст.15, подст.1, п.11
</t>
  </si>
  <si>
    <t xml:space="preserve">Областной закон Ленинградской области №6-оз от 24.02.2014 "Об образовании в Ленинградской области"
</t>
  </si>
  <si>
    <t xml:space="preserve"> ст.10, 23, 
</t>
  </si>
  <si>
    <t xml:space="preserve">25.02.2014-не установлен
</t>
  </si>
  <si>
    <t>5</t>
  </si>
  <si>
    <t xml:space="preserve">0701
0702
0703
0705
0709
</t>
  </si>
  <si>
    <t xml:space="preserve">Федеральный закон №273-ФЗ от 29.12.2012 "Об образовании в Российской Федерации"
</t>
  </si>
  <si>
    <t xml:space="preserve"> ст.9
</t>
  </si>
  <si>
    <t xml:space="preserve">30.12.2012-не установлен
</t>
  </si>
  <si>
    <t xml:space="preserve">Федеральный закон №124-ФЗ от 24.07.1998 "Об основных гарантиях прав ребенка в Российской Федерации"
</t>
  </si>
  <si>
    <t xml:space="preserve"> ст.14.1, п.7
</t>
  </si>
  <si>
    <t xml:space="preserve">03.08.1998-не установлен
</t>
  </si>
  <si>
    <t xml:space="preserve">Постановление Правительства Ленинградской области №237 от 10.06.2014 "О порядке предоставления и распределения субсидий из областного бюджета Ленинградской области бюджетам муниципальных образований Ленинградской области на софинансирование мероприятий по капитальному ремонту объектов культуры городских поселений Ленинградской области, а также ремонтно-реставрационным работам на объектах культурного наследия, находящихся в собственности муниципальных образований Ленинградской области, занимаемых государственными учреждениями культуры, в рамках реализации мероприятий государственной программы Ленинградской области "Развитие культуры в Ленинградской области"
</t>
  </si>
  <si>
    <t xml:space="preserve">Постановление Правительства Ленинградской области №249 от 27.06.2016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на реновацию организаций общего образования в рамках подпрограммы "Развитие начального общего, основного общего и среднего общего образования детей в Ленинградской области" государственной программы Ленинградской области "Современное образование Ленинградской области"
</t>
  </si>
  <si>
    <t xml:space="preserve">04.07.2016-не установлен
</t>
  </si>
  <si>
    <t xml:space="preserve">Постановление Правительства Ленинградской области №25 от 11.02.2016 "О порядке предоставления и расходования субсидий из областного бюджета Ленинградской области бюджетам муниципальных образований Ленинградской области в рамках государственной программы Ленинградской области "Современное образование Ленинградской области"
</t>
  </si>
  <si>
    <t xml:space="preserve">15.02.2016-не установлен
</t>
  </si>
  <si>
    <t xml:space="preserve">Указ Президента Российской Федерации №761 от 01.06.2012 "О национальной стратегии действий в интересах детей на 2012 - 2017 годы"
</t>
  </si>
  <si>
    <t xml:space="preserve">01.06.2012-не установлен
</t>
  </si>
  <si>
    <t xml:space="preserve">15
</t>
  </si>
  <si>
    <t xml:space="preserve">Указ Президента Российской Федерации №599 от 07.05.2012 "О мерах по реализации государственной политики в области образования и науки"
</t>
  </si>
  <si>
    <t xml:space="preserve">16
</t>
  </si>
  <si>
    <t xml:space="preserve">Указ Президента Российской Федерации №597 от 07.05.2012 "О мероприятиях по реализации государственной социальной политики"
</t>
  </si>
  <si>
    <t xml:space="preserve">18
</t>
  </si>
  <si>
    <t xml:space="preserve">Постановление Правительства Российской Федерации №295 от 15.04.2014 "Об утверждении государственной программы Российской Федерации «Развитие образования» на 2013 - 2020 годы"
</t>
  </si>
  <si>
    <t xml:space="preserve">02
</t>
  </si>
  <si>
    <t xml:space="preserve">Постановление Правительства Российской Федерации №1297 от 01.12.2015 "Об утверждении государственной программы Российской Федерации «Доступная среда» на 2011 - 2020 годы"
</t>
  </si>
  <si>
    <t xml:space="preserve">01.01.2016-не установлен
</t>
  </si>
  <si>
    <t>1.1.1.15.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</si>
  <si>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1017</t>
  </si>
  <si>
    <t xml:space="preserve"> ст.15, подст.1, п.12
</t>
  </si>
  <si>
    <t xml:space="preserve">Областной закон Ленинградской области №106-оз от 27.12.2013 "Об охране здоровья населения Ленинградской области"
</t>
  </si>
  <si>
    <t xml:space="preserve"> ст.10, 
</t>
  </si>
  <si>
    <t xml:space="preserve">09.01.2014-не установлен
</t>
  </si>
  <si>
    <t>7</t>
  </si>
  <si>
    <t xml:space="preserve">0902
</t>
  </si>
  <si>
    <t>1.1.1.21.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</si>
  <si>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1023</t>
  </si>
  <si>
    <t xml:space="preserve"> ст.15, подст.1, п.18
</t>
  </si>
  <si>
    <t>21</t>
  </si>
  <si>
    <t xml:space="preserve">0113
</t>
  </si>
  <si>
    <t>1.1.1.22.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</si>
  <si>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1024</t>
  </si>
  <si>
    <t xml:space="preserve"> ст.15, подст.1, п.19
</t>
  </si>
  <si>
    <t xml:space="preserve">Областной закон Ленинградской области №61-оз от 03.07.2009 "Об организации библиотечного обслуживания населения Ленинградской области общедоступными библиотеками"
</t>
  </si>
  <si>
    <t xml:space="preserve">10.07.2009-не установлен
</t>
  </si>
  <si>
    <t xml:space="preserve">Постановление Правительства Ленинградской области №72 от 20.03.2006 "Об утверждении Методических рекомендаций по исполнению муниципальными образованиями Ленинградской области полномочий в сфере культуры"
</t>
  </si>
  <si>
    <t xml:space="preserve">15.05.2006-не установлен
</t>
  </si>
  <si>
    <t>6</t>
  </si>
  <si>
    <t xml:space="preserve">0801
</t>
  </si>
  <si>
    <t xml:space="preserve">Федеральный закон №3612-1 от 09.10.1992 "Основы законодательства Российской Федерации о культуре"
</t>
  </si>
  <si>
    <t xml:space="preserve"> ст.40
</t>
  </si>
  <si>
    <t xml:space="preserve">17.11.1992-не установлен
</t>
  </si>
  <si>
    <t xml:space="preserve">Постановление Правительства Ленинградской области №71 от 18.03.2015 "Об утверждении Порядка предоставления иных межбюджетных трансфертов из областного бюджета Ленинградской области бюджетам муниципальных образований на подготовку и проведение мероприятий, посвященных Дню образования Ленинградской области, и признании утратившим силу постановления Правительства Ленинградской области от 31 марта 2014 года N 93"
</t>
  </si>
  <si>
    <t xml:space="preserve">23.03.2015-не установлен
</t>
  </si>
  <si>
    <t xml:space="preserve">Федеральный закон №78-ФЗ от 29.12.1994 "О библиотечном деле"
</t>
  </si>
  <si>
    <t xml:space="preserve"> ст.4
</t>
  </si>
  <si>
    <t xml:space="preserve">02.01.1995-не установлен
</t>
  </si>
  <si>
    <t>1.1.1.23.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</si>
  <si>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1025</t>
  </si>
  <si>
    <t xml:space="preserve"> ст.15, подст.1, п.19.1
</t>
  </si>
  <si>
    <t xml:space="preserve">0804
</t>
  </si>
  <si>
    <t xml:space="preserve">метод индексации
</t>
  </si>
  <si>
    <t xml:space="preserve">Указ Президента Российской Федерации №983 от 04.08.2010 "О рассмотрении предложений и инициатив, связанных с празднованием на федеральном уровне памятных дат субъектов Российской Федерации"
</t>
  </si>
  <si>
    <t xml:space="preserve">04.08.2010-не установлен
</t>
  </si>
  <si>
    <t xml:space="preserve">10
</t>
  </si>
  <si>
    <t>1.1.1.26.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</si>
  <si>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1028</t>
  </si>
  <si>
    <t xml:space="preserve"> ст.15, подст.1, п.21
</t>
  </si>
  <si>
    <t xml:space="preserve">Постановление Правительства Ленинградской области №126 от 05.06.2007 "О Методических рекомендациях по осуществлению муниципальными образованиями Ленинградской области полномочий по вопросам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t>
  </si>
  <si>
    <t xml:space="preserve">23.07.2007-не установлен
</t>
  </si>
  <si>
    <t>11</t>
  </si>
  <si>
    <t xml:space="preserve">0309
</t>
  </si>
  <si>
    <t xml:space="preserve">Указ Президента Российской Федерации №1522 от 13.11.2012 "О создании комплексной системы экстренного оповещения населения об угрозе возникновения или о возникновении чрезвычайных ситуаций"
</t>
  </si>
  <si>
    <t xml:space="preserve">13.11.2012-не установлен
</t>
  </si>
  <si>
    <t xml:space="preserve">14
</t>
  </si>
  <si>
    <t>1.1.1.30.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</si>
  <si>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1032</t>
  </si>
  <si>
    <t xml:space="preserve"> ст.15, подст.1, п.25
</t>
  </si>
  <si>
    <t xml:space="preserve">0405
0412
1006
</t>
  </si>
  <si>
    <t xml:space="preserve">плановый метод, расчетный метод
</t>
  </si>
  <si>
    <t xml:space="preserve">Федеральный закон №209-ФЗ от 24.07.2007 "О развитии малого и среднего предпринимательства в Российской Федерации"
</t>
  </si>
  <si>
    <t xml:space="preserve"> ст.11
</t>
  </si>
  <si>
    <t xml:space="preserve">01.01.2008-не установлен
</t>
  </si>
  <si>
    <t xml:space="preserve">Постановление Правительства Ленинградской области №273 от 20.07.2015 "Об утверждении Порядка предоставления и расходования субсидий бюджетам муниципальных районов и городского округа Ленинградской области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 в рамках подпрограммы "Развитие малого, среднего предпринимательства и потребительского рынка Ленинградской области" государственной программы Ленинградской области "Стимулирование экономической активности Ленинградской области"
</t>
  </si>
  <si>
    <t xml:space="preserve">27.07.2015-не установлен
</t>
  </si>
  <si>
    <t xml:space="preserve">Федеральный закон №7-ФЗ от 12.01.1996 "О некоммерческих организациях"
</t>
  </si>
  <si>
    <t xml:space="preserve"> ст.31, 31.1
</t>
  </si>
  <si>
    <t xml:space="preserve">15.01.1996-не установлен
</t>
  </si>
  <si>
    <t xml:space="preserve">Постановление Правительства Ленинградской области №49 от 29.02.2016 "Об утверждении Порядка предоставления и расходования иных межбюджетных трансфертов из областного бюджета Ленинградской области бюджетам муниципальных районов (городского округа) Ленинградской области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 в рамках подпрограммы "Государственная поддержка социально ориентированных некоммерческих организаций" государственной программы Ленинградской области "Устойчивое общественное развитие в Ленинградской области"
</t>
  </si>
  <si>
    <t xml:space="preserve">Постановление Правительства Российской Федерации №316 от 15.04.2014 "Об утверждении государственной программы Российской Федерации «Экономическое развитие и инновационная экономика»"
</t>
  </si>
  <si>
    <t xml:space="preserve">01.05.2015-не установлен
</t>
  </si>
  <si>
    <t xml:space="preserve">13
</t>
  </si>
  <si>
    <t xml:space="preserve">Областной закон Ленинградской области №177-оз от 12.12.2007 "О развитии сельского хозяйства в Ленинградской области"
</t>
  </si>
  <si>
    <t xml:space="preserve"> ст.12, , п.1
</t>
  </si>
  <si>
    <t xml:space="preserve">21.12.2007-не установлен
</t>
  </si>
  <si>
    <t>1.1.1.31.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</si>
  <si>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1033</t>
  </si>
  <si>
    <t xml:space="preserve"> ст.15, подст.1, п.26
</t>
  </si>
  <si>
    <t>10</t>
  </si>
  <si>
    <t xml:space="preserve">1101
</t>
  </si>
  <si>
    <t xml:space="preserve">Указ Президента Российской Федерации №172 от 24.03.2014 "О Всероссийском физкультурно-спортивном комплексе "Готов к труду и обороне" (ГТО)""
</t>
  </si>
  <si>
    <t xml:space="preserve">25.03.2014-не установлен
</t>
  </si>
  <si>
    <t xml:space="preserve">Постановление Правительства Российской Федерации №302 от 15.04.2014 "Об утверждении государственной программы Российской Федерации «Развитие физической культуры и спорта»"
</t>
  </si>
  <si>
    <t xml:space="preserve">11
</t>
  </si>
  <si>
    <t>1.1.1.32. организация и осуществление мероприятий межпоселенческого характера по работе с детьми и молодежью</t>
  </si>
  <si>
    <t>1034</t>
  </si>
  <si>
    <t xml:space="preserve"> ст.15, подст.1, п.27
</t>
  </si>
  <si>
    <t xml:space="preserve">Областной закон Ленинградской области №105-оз от 13.12.2011 "О государственной молодежной политике в Ленинградской области"
</t>
  </si>
  <si>
    <t xml:space="preserve"> ст.7, , п.1
</t>
  </si>
  <si>
    <t xml:space="preserve">27.12.2011-не установлен
</t>
  </si>
  <si>
    <t xml:space="preserve">0707
</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</si>
  <si>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</si>
  <si>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</si>
  <si>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 составление и рассмотрение проекта бюджета поселения, исполнение бюджета поселения, составление отчета об исполнении бюджета поселения</t>
  </si>
  <si>
    <t>1101</t>
  </si>
  <si>
    <t xml:space="preserve"> ст.15, подст.4
</t>
  </si>
  <si>
    <t xml:space="preserve">0104
0106
</t>
  </si>
  <si>
    <t>1.1.2.2. осуществление контроля за исполнением бюджета поселения</t>
  </si>
  <si>
    <t>1102</t>
  </si>
  <si>
    <t xml:space="preserve">0103
</t>
  </si>
  <si>
    <t>1.1.2.3. владение, пользование и распоряжение имуществом, находящимся в муниципальной собственности  поселения</t>
  </si>
  <si>
    <t>1103</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</si>
  <si>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</si>
  <si>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</si>
  <si>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17</t>
  </si>
  <si>
    <t xml:space="preserve">0104
</t>
  </si>
  <si>
    <t>1.1.2.6.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</si>
  <si>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1106</t>
  </si>
  <si>
    <t>16</t>
  </si>
  <si>
    <t>1.1.2.10. участие в предупреждении и ликвидации последствий чрезвычайных ситуаций в границах  поселения</t>
  </si>
  <si>
    <t>1110</t>
  </si>
  <si>
    <t>1.1.2.14. создание условий для организации досуга и обеспечения жителей  поселения услугами организаций культуры</t>
  </si>
  <si>
    <t>1114</t>
  </si>
  <si>
    <t>1.1.2.17. 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</si>
  <si>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1117</t>
  </si>
  <si>
    <t xml:space="preserve">0709
</t>
  </si>
  <si>
    <t>1.1.2.22.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</si>
  <si>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1122</t>
  </si>
  <si>
    <t>18</t>
  </si>
  <si>
    <t>1.1.2.25. создание, содержание и организация деятельности аварийно-спасательных служб и (или) аварийно-спасательных формирований на территории  поселения</t>
  </si>
  <si>
    <t>1125</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</si>
  <si>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</si>
  <si>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</si>
  <si>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функционирование органов местного самоуправления</t>
  </si>
  <si>
    <t>1201</t>
  </si>
  <si>
    <t xml:space="preserve"> ст.34
</t>
  </si>
  <si>
    <t xml:space="preserve">Областной закон Ленинградской области №14-оз от 11.03.2008 "О правовом регулировании муниципальной службы в Ленинградской области"
</t>
  </si>
  <si>
    <t xml:space="preserve">19.04.2008-не установлен
</t>
  </si>
  <si>
    <t xml:space="preserve">Постановление Правительства Ленинградской области №123 от 25.04.2016 "О нормативах формирования расходов на содержание органов местного самоуправления муниципальных образований Ленинградской области на 2016 год"
</t>
  </si>
  <si>
    <t xml:space="preserve"> п.2
</t>
  </si>
  <si>
    <t xml:space="preserve">29.04.2016-не установлен
</t>
  </si>
  <si>
    <t xml:space="preserve">0102
0103
0104
0106
0113
0709
0804
1001
</t>
  </si>
  <si>
    <t xml:space="preserve">нормативный метод, плановый метод, метод индексации
</t>
  </si>
  <si>
    <t xml:space="preserve">Федеральный закон №273-ФЗ от 25.12.2008 "О противодействии коррупции"
</t>
  </si>
  <si>
    <t xml:space="preserve"> ст.5, п.4
</t>
  </si>
  <si>
    <t xml:space="preserve">29.12.2008-не установлен
</t>
  </si>
  <si>
    <t>1.2.2. расходы на обслуживание муниципального долга</t>
  </si>
  <si>
    <t>1202</t>
  </si>
  <si>
    <t>12</t>
  </si>
  <si>
    <t xml:space="preserve">1301
</t>
  </si>
  <si>
    <t>1.2.6.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</si>
  <si>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1206</t>
  </si>
  <si>
    <t xml:space="preserve"> ст.17, подст.1, п.3
</t>
  </si>
  <si>
    <t xml:space="preserve">0113
1002
</t>
  </si>
  <si>
    <t xml:space="preserve">плановый метод, метод индексации, расчетный метод
</t>
  </si>
  <si>
    <t>1.2.12.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</si>
  <si>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1212</t>
  </si>
  <si>
    <t xml:space="preserve"> ст.17, подст.1, п.6
</t>
  </si>
  <si>
    <t xml:space="preserve">Постановление Правительства Ленинградской области №311 от 07.08.2015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на разработку, актуализацию планов и программ комплексного социально-экономического развития в рамках подпрограммы "Совершенствование системы стратегического управления социально-экономическим развитием Ленинградской области" государственной программы Ленинградской области "Стимулирование экономической активности Ленинградской области"
</t>
  </si>
  <si>
    <t xml:space="preserve">10.08.2015-не установлен
</t>
  </si>
  <si>
    <t xml:space="preserve">Постановление Правительства Ленинградской области №141 от 05.05.2012 "Об утверждении Порядка предоставления из областного бюджета Ленинградской области субсидий бюджетам муниципальных образований Ленинградской области на софинансирование мероприятий по организации мониторинга социально-экономического развития"
</t>
  </si>
  <si>
    <t xml:space="preserve">14.06.2012-не установлен
</t>
  </si>
  <si>
    <t xml:space="preserve">Указ Президента Российской Федерации №1666 от 19.12.2012 "О Стратегии государственной национальной политики Российской Федерации на период до 2025 года"
</t>
  </si>
  <si>
    <t xml:space="preserve">19.12.2012-не установлен
</t>
  </si>
  <si>
    <t>1.2.14.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</si>
  <si>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1214</t>
  </si>
  <si>
    <t xml:space="preserve">Федеральный закон №2124-1 от 27.12.1991 "О средствах массовой информации"
</t>
  </si>
  <si>
    <t xml:space="preserve"> ст.7
</t>
  </si>
  <si>
    <t xml:space="preserve">08.02.1992-не установлен
</t>
  </si>
  <si>
    <t xml:space="preserve">0103
0113
1204
</t>
  </si>
  <si>
    <t xml:space="preserve">плановый метод, метод индексации
</t>
  </si>
  <si>
    <t xml:space="preserve"> ст.17, подст.1, п.7
</t>
  </si>
  <si>
    <t>1.2.17.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</si>
  <si>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1217</t>
  </si>
  <si>
    <t xml:space="preserve">Федеральный закон №261-ФЗ от 23.11.2009 "Об энергосбережении и о повышении энергетической эффективности и о внесении изменений в отдельные законодательные акты Российской Федерации"
</t>
  </si>
  <si>
    <t xml:space="preserve"> ст.8
</t>
  </si>
  <si>
    <t xml:space="preserve">27.11.2009-не установлен
</t>
  </si>
  <si>
    <t xml:space="preserve">0701
0702
0703
0801
1002
</t>
  </si>
  <si>
    <t xml:space="preserve"> ст.17, подст.1, п.8.2
</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</si>
  <si>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</si>
  <si>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</si>
  <si>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1.4.1. за счет субвенций, предоставленных из федерального бюджета или бюджета субъекта Российской Федерации, всего</t>
  </si>
  <si>
    <t>1601</t>
  </si>
  <si>
    <t>1.4.1.1. на государственную регистрацию актов гражданского состояния</t>
  </si>
  <si>
    <t>1602</t>
  </si>
  <si>
    <t xml:space="preserve"> ст.19
</t>
  </si>
  <si>
    <t xml:space="preserve">Областной закон Ленинградской области №112-оз от 08.12.2005 "О наделении органов местного самоуправления муниципальных образований Ленинградской области отдельными государственными полномочиями в сфере государственной регистрации актов гражданского состояния"
</t>
  </si>
  <si>
    <t xml:space="preserve"> ст.1, 2, 6, 
</t>
  </si>
  <si>
    <t xml:space="preserve">01.01.2006-не установлен
</t>
  </si>
  <si>
    <t>19</t>
  </si>
  <si>
    <t>1.4.1.2. по составлению списков кандидатов в присяжные заседатели</t>
  </si>
  <si>
    <t>1603</t>
  </si>
  <si>
    <t xml:space="preserve">Постановление Правительства РФ №320 от 23.05.2005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
</t>
  </si>
  <si>
    <t xml:space="preserve">31.05.2005-не установлен
</t>
  </si>
  <si>
    <t xml:space="preserve">0105
</t>
  </si>
  <si>
    <t xml:space="preserve">плановй метод
</t>
  </si>
  <si>
    <t>1.4.1.3. на формирование и содержание архивных фондов субъекта Российской Федерации</t>
  </si>
  <si>
    <t>1604</t>
  </si>
  <si>
    <t xml:space="preserve">Областной закон Ленинградской области №124-оз от 29.12.2005 "О наделении органов местного самоуправления  муниципальных образований Ленинградской области  отдельными государственными полномочиями в сфере архивного дела"
</t>
  </si>
  <si>
    <t>1.4.1.11.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</si>
  <si>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1612</t>
  </si>
  <si>
    <t xml:space="preserve">Постановление Правительства Ленинградской области №404 от 28.12.2009 "Об утверждении Порядка расходования субвенций бюджетам муниципальных образований на выполнение органами местного самоуправления отдельных государственных полномочий Ленинградской области по поддержке сельскохозяйственного производства"
</t>
  </si>
  <si>
    <t xml:space="preserve">31.12.2009-не установлен
</t>
  </si>
  <si>
    <t xml:space="preserve">0104
0405
</t>
  </si>
  <si>
    <t xml:space="preserve">Областной закон Ленинградской области №91-оз от 18.11.2009 "О наделении органов местного самоуправления Ленинградской области отдельными государственными полномочиями по поддержке сельскохозяйственного производства"
</t>
  </si>
  <si>
    <t xml:space="preserve"> ст.1, 6, 
</t>
  </si>
  <si>
    <t xml:space="preserve">21.11.2009-не установлен
</t>
  </si>
  <si>
    <t>1.4.1.22.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</si>
  <si>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1623</t>
  </si>
  <si>
    <t xml:space="preserve">Постановление Правительства Ленинградской области №523 от 27.12.2013 "Об утверждении порядков расчета нормативов финансового обеспечения образовательной деятельности муниципальных образовательных организаций Ленинградской области"
</t>
  </si>
  <si>
    <t xml:space="preserve">01.01.2014-не установлен
</t>
  </si>
  <si>
    <t xml:space="preserve">0701
0702
0709
1003
1004
</t>
  </si>
  <si>
    <t xml:space="preserve">Областной закон Ленинградской области №46-оз от 17.06.2011 "О наделении органов местного самоуправления Ленинградской области отдельным государственным полномочием Ленинградской области по выплате компенсации части платы за содержание ребенка в образовательных организациях, реализующих основную общеобразовательную программу дошкольного образования, в Ленинградской области"
</t>
  </si>
  <si>
    <t xml:space="preserve"> ст.1, 5, 
</t>
  </si>
  <si>
    <t xml:space="preserve">29.06.2011-не установлен
</t>
  </si>
  <si>
    <t xml:space="preserve">Областной закон Ленинградской области №83-оз от 18.10.2011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по предоставлению питания на бесплатной основе (с частичной компенсацией его стоимости) обучающимся в общеобразовательных учреждениях, расположенных на территории Ленинградской области"
</t>
  </si>
  <si>
    <t xml:space="preserve"> ст.1, 2, 5, 
</t>
  </si>
  <si>
    <t xml:space="preserve">22.10.2011-не установлен
</t>
  </si>
  <si>
    <t>1.4.1.28.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</si>
  <si>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1629</t>
  </si>
  <si>
    <t>13</t>
  </si>
  <si>
    <t xml:space="preserve">1004
</t>
  </si>
  <si>
    <t xml:space="preserve">Областной закон Ленинградской области №47-оз от 17.06.2011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областипо опеке и попечительству, социальной поддержке детей-сирот и детей, оставшихся без попечения родителей, и лиц из числа детей-сирот и детей, оставщихся без попечения родителей. в Ленинградской области"
</t>
  </si>
  <si>
    <t xml:space="preserve">02.07.2011-не установлен
</t>
  </si>
  <si>
    <t>1.4.1.40.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</si>
  <si>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1641</t>
  </si>
  <si>
    <t>9</t>
  </si>
  <si>
    <t xml:space="preserve">1002
1003
1004
1006
</t>
  </si>
  <si>
    <t xml:space="preserve">Областной закон Ленинградской области №57-оз от 18.07.2011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для осуществления органами государственной власти Ленинградской области, по обеспечению жилыми помещениями отдельных категорий граждан"
</t>
  </si>
  <si>
    <t xml:space="preserve"> ст.1, 3, 7, 
</t>
  </si>
  <si>
    <t xml:space="preserve">23.07.2011-не установлен
</t>
  </si>
  <si>
    <t xml:space="preserve">Областной закон Ленинградской области №130-оз от 30.12.2005 "О наделении органов местного самоуправления муниципальных образований Ленинградской области  отдельными государственными полномочиями в сфере социальной защиты населения"
</t>
  </si>
  <si>
    <t>1.4.1.41.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</si>
  <si>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1642</t>
  </si>
  <si>
    <t xml:space="preserve">Областной закон Ленинградской области №125-оз от 29.12.2005 "О наделении органов местного самоуправления муниципальных образований Ленинградской области отдельными государственными полномочиями Ленингградской области в сфере профилактики безнадзорности и правонарушений несовершеннолетних"
</t>
  </si>
  <si>
    <t xml:space="preserve">Федеральный закон №184-ФЗ от 06.10.1999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</si>
  <si>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 ст.26.3, п.2, подп.80
</t>
  </si>
  <si>
    <t xml:space="preserve">19.10.1999-не установлен
</t>
  </si>
  <si>
    <t xml:space="preserve">Областной закон Ленинградской области №116-оз от 13.10.2006 "О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
</t>
  </si>
  <si>
    <t xml:space="preserve">02.11.2006-не установлен
</t>
  </si>
  <si>
    <t>1.4.1.42. на организацию и осуществление деятельности по опеке и попечительству</t>
  </si>
  <si>
    <t>1643</t>
  </si>
  <si>
    <t>1.4.1.60.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</si>
  <si>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1661</t>
  </si>
  <si>
    <t xml:space="preserve">Областной закон Ленинградской области №38-оз от 10.06.2014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обращения с безнадзорными животными на территории Ленинградской области"
</t>
  </si>
  <si>
    <t xml:space="preserve">18.06.2014-не установлен
</t>
  </si>
  <si>
    <t xml:space="preserve">0104
0505
</t>
  </si>
  <si>
    <t>1.4.1.94. обеспечение жильем граждан, уволенных с военной службы (службы) и приравненных к ним лиц в соответствии со статьей 3 Федерального закона от 8 декабря  2010 г.  №   342-ФЗ «О внесении изменений в Федеральный закон «О статусе военнослужащих» и об обеспечении жилыми помещениями некоторых категорий граждан», в соответствии с ФЦП «Жилище на 2015-2020 годы»</t>
  </si>
  <si>
    <t>1695</t>
  </si>
  <si>
    <t xml:space="preserve">Областной закон Ленинградской области №24-оз от 18.05.2006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жилищных отношений"
</t>
  </si>
  <si>
    <t xml:space="preserve">18.07.2007-не установлен
</t>
  </si>
  <si>
    <t xml:space="preserve">Постановление Правительства Ленинградской области №190 от 27.06.2008 "Об утверждении Порядка расходования субвенций бюджетам муниципальных образований на выполнение органами местного самоуправления отдельных государственных полномочий Ленинградской области в сфере жилищных отношений"
</t>
  </si>
  <si>
    <t xml:space="preserve">14.08.2008-не установлен
</t>
  </si>
  <si>
    <t>14</t>
  </si>
  <si>
    <t>1.4.1.96. на организацию проведения Всероссийской сельскохозяйственной переписи в 2016 году</t>
  </si>
  <si>
    <t>1697</t>
  </si>
  <si>
    <t xml:space="preserve">Областной закон Ленинградской области №10-оз от 29.02.2016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органам государственной власти Ленинградской области, по подготовке и проведению Всероссийской сельскохозяйственной переписи 2016 года"
</t>
  </si>
  <si>
    <t xml:space="preserve"> ст.1, 2, 4, 
</t>
  </si>
  <si>
    <t xml:space="preserve">04.03.2016-31.12.2016
</t>
  </si>
  <si>
    <t>15</t>
  </si>
  <si>
    <t xml:space="preserve">Федеральный закон №108-ФЗ от 21.07.2005 "О Всероссийской сельскохозяйственной переписи"
</t>
  </si>
  <si>
    <t xml:space="preserve"> ст.9, п.4
</t>
  </si>
  <si>
    <t xml:space="preserve">25.07.2005-не установлен
</t>
  </si>
  <si>
    <t>1.4.1.97. на организацию исполнения государственного полномочия по расчету и предоставлению дотаций на выравнивание бюджетной обеспеченности поселений  за счет средств областного бюджета</t>
  </si>
  <si>
    <t>1698</t>
  </si>
  <si>
    <t xml:space="preserve">Областной закон Ленинградской области №92-оз от 10.12.2012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по расчету и предоставлению дотаций на выравнивание бюджетной обеспеченности поселений за счет средств областного бюджета"
</t>
  </si>
  <si>
    <t xml:space="preserve">01.01.2013-не установлен
</t>
  </si>
  <si>
    <t xml:space="preserve">Постановление Правительства Ленинградской области №99 от 16.04.2013 "Об утверждении Порядка расходования субвенций бюджетам муниципальных районов Ленинградской области 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
</t>
  </si>
  <si>
    <t xml:space="preserve">03.06.2013-не установлен
</t>
  </si>
  <si>
    <t xml:space="preserve">0106
</t>
  </si>
  <si>
    <t>1.4.1.98. на осуществление полномочий по распоряжению земельными участками, государственная собственность на которые не разграничена</t>
  </si>
  <si>
    <t>1699</t>
  </si>
  <si>
    <t xml:space="preserve">Областной закон Ленинградской области №48-оз от 10.07.2014 "Об отдельных вопросах местного значения сельских поселений Ленинградской области"
</t>
  </si>
  <si>
    <t xml:space="preserve">Областной закон Ленинградской области №137-оз от 22.12.2015 "О перераспределении между органами местного самоуправления Ленинградской области и органами государственной власти Ленинградской области отдельных полномочий в области земельных отношений"
</t>
  </si>
  <si>
    <t xml:space="preserve">Областной закон Ленинградской области №141-оз от 28.12.2015 "О наделении органов местного самоуправления отдельными полномочиями в области земельных отношений, отнесенными к полномочиям органов государственной власти Ленинградской области"
</t>
  </si>
  <si>
    <t xml:space="preserve"> ст.1, 4, 
</t>
  </si>
  <si>
    <t xml:space="preserve">08.01.2016-не установлен
</t>
  </si>
  <si>
    <t>1.5.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</si>
  <si>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1800</t>
  </si>
  <si>
    <t>1.5.1. по предоставлению дотаций на выравнивание бюджетной обеспеченности городских, сельских поселений, всего</t>
  </si>
  <si>
    <t>1801</t>
  </si>
  <si>
    <t>1.5.4. по предоставлению иных межбюджетных трансфертов, всего</t>
  </si>
  <si>
    <t>1900</t>
  </si>
  <si>
    <t>1.5.4.1.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t>
  </si>
  <si>
    <t>1901</t>
  </si>
  <si>
    <t>1903</t>
  </si>
  <si>
    <t xml:space="preserve"> ст.15,65, подст.4,3
</t>
  </si>
  <si>
    <t>1921</t>
  </si>
  <si>
    <t>1924</t>
  </si>
  <si>
    <t xml:space="preserve"> ст.15,65, п.4,3
</t>
  </si>
  <si>
    <t>1.5.4.2. в иных случаях, не связанных с заключением соглашений, предусмотренных в подпункте 1.5.4.1, всего</t>
  </si>
  <si>
    <t>2000</t>
  </si>
  <si>
    <t>1.5.4.2.1. составление и рассмотрение проекта бюджета поселения, исполнение бюджета поселения, составление отчета об исполнении бюджета поселения</t>
  </si>
  <si>
    <t>2001</t>
  </si>
  <si>
    <t xml:space="preserve"> ст.65, подст.3
</t>
  </si>
  <si>
    <t xml:space="preserve">1403
</t>
  </si>
  <si>
    <t>1.5.4.2.4.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</si>
  <si>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2004</t>
  </si>
  <si>
    <t>1.5.4.2.5.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</si>
  <si>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2005</t>
  </si>
  <si>
    <t xml:space="preserve">0409
1403
</t>
  </si>
  <si>
    <t>1.5.4.2.6.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</si>
  <si>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2006</t>
  </si>
  <si>
    <t>1.5.4.2.13. организация библиотечного обслуживания населения, комплектование и обеспечение сохранности библиотечных фондов библиотек  поселения</t>
  </si>
  <si>
    <t>2013</t>
  </si>
  <si>
    <t>1.5.4.2.14. создание условий для организации досуга и обеспечения жителей  поселения услугами организаций культуры</t>
  </si>
  <si>
    <t>2014</t>
  </si>
  <si>
    <t>1.5.4.2.21. 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</si>
  <si>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2021</t>
  </si>
  <si>
    <t xml:space="preserve"> Итого расходных обязательств муниципальных образований</t>
  </si>
  <si>
    <t>7800</t>
  </si>
  <si>
    <t>муниципального образования</t>
  </si>
  <si>
    <t>Нормативные правовые акты муниципального образования</t>
  </si>
  <si>
    <t>Постановление администрации  Кировского муниципального района Ленинградской области от 14-03-2013 №866 "Об утверждении Положения о порядке расходования средств резервного фонда администрации Кировского муниципального района Ленинградской области"</t>
  </si>
  <si>
    <t>14-03-2013 - не установлен</t>
  </si>
  <si>
    <t>Решение Совета депутатов муниципального образования Кировский муниципальный район Ленинградской области от 24-06-2009 №44 "Об утверждении положения о муниципальном долге муниципального образования Кировский муниципальный район Ленинградской области"</t>
  </si>
  <si>
    <t>24-06-2009 не установлен</t>
  </si>
  <si>
    <t>Постановление администрации  Кировского муниципального района Ленинградской области от 15-07-2015 №1906 "О резервах материальных ресурсов для ликвидации чрезвычайных ситуаций природного и техногенного характера на территории Кировского муниципального района Ленинградской области"</t>
  </si>
  <si>
    <t>15-07-2015 - не установлен</t>
  </si>
  <si>
    <t>Решение Совета депутатов муниципального собрания Кировский муниципальный район Ленинградской области от 24-05-2006 №98 "Об утверждении положения о порядке управления и распоряжения имуществом, находящимся в собственности муниципального образования Кировский муниципальный район Ленинградской области"</t>
  </si>
  <si>
    <t>24-05-2006 - не установлен</t>
  </si>
  <si>
    <t>Постановление администрации  Кировского муниципального района Ленинградской области от  26.08.2015г  №2397  "Об утверждении Порядка принятия решений о подготовке и реализации бюджетных инвестиций в объекты капитального строительства муниципальной собственности и (или) приобретение объектов недвижимого имущества в муниципальную собственность Кировского муниципального района Ленинградской области, осуществление бюджетных инвестиций в объекты муниципальной собственности за счет средств бюджета Кировского муниципального района Ленинградской области"</t>
  </si>
  <si>
    <t>26-08-2015 - не установлен</t>
  </si>
  <si>
    <t>Решение Совета депутатов  Кировского муниципального района Ленинградской области  от 20-11-2013г №60 "О муниципальном дорожном фонде Кировского муниципального района Ленинградской области"</t>
  </si>
  <si>
    <t>01.01.2014- не установлен</t>
  </si>
  <si>
    <t>Постановление администрации  Кировского муниципального района Ленинградской области от  13.03.2012г  №759  "Об утверждении Положения о порядке реализации единых социальных проездных билетов на основе бесконтрактных электронных пластиклвых карт на право проезда отдельных категорий граждан, проживающих на территории муниципального образования Кировский муниципальный район Ленинградской области, в автомобильном транспорте общего пользования городского и пригородного сообщения (кроме такси)"</t>
  </si>
  <si>
    <t>13.03.2012 не установлен</t>
  </si>
  <si>
    <t>Постановление администрации  Кировского муниципального района Ленинградской области от  13.03.2012г  №760  "Об утверждении Порядка расходования межбюджетных трансфертов, поступивших в бюджет Кировского муниципального района Ленинградской области на обеспечение равной доступности услуг общественного транспорта на территории Кировского муниципального района Ленинградской области для отдельных категорий граждан"</t>
  </si>
  <si>
    <t>Постановление администрации Кировского муниципального района Ленинградской области от18-12-2015 №3287 "О порядке формирования муниципального задания на оказание муниципальной услуги (выполенние работ) в отношении муниципальных бюджетных или муниципальных автономных учреждений  Кировского муниципального района Ленинградской области и финансового обеспечения выполнения муниципального задания"</t>
  </si>
  <si>
    <t>01-01-2016-не установлен</t>
  </si>
  <si>
    <t>Решение совета депутатов муниципального образования Кировский муниципальный район  Ленинградской области от 22-06-2011 №33 "Об утверждении порядка оплаты труда работников муниципальных бюджетных учреждений и муниципальных казенных учреждений МО Кировский район Ленинградской области"</t>
  </si>
  <si>
    <t>22-06-2011- не установлен</t>
  </si>
  <si>
    <t>Постановление администрации муниципального образования Кировский муниципальный район Ленинградской области от 31-01-2011 №177 "Об утверждении штатных нормативов руководителей, специалистов, технических исполнителей (учебно-вспомогательного персонала), относимых к категории служащих и рабочих для муниципальных образовательных учреждений, финансируемых из муниципального бюджета муниципального образования Кировский муниципальный район Ленинградской области"</t>
  </si>
  <si>
    <t>01-02-2011 не установлен</t>
  </si>
  <si>
    <t>Постановление администрации муниципального образования Кировский муниципальный район Ленинградской области от 31-08-2011 №2686 "Об утверждении положения о системах труда в муниципальных бюджетных учреждениях и муниципальных казенных учреждениях МО Кировский район Ленинградской области по видам экономической деятельности"</t>
  </si>
  <si>
    <t>01-09-2011 не установлен</t>
  </si>
  <si>
    <t>Постановление администрации муниципального образования Кировский муниципальный район Ленинградской области от 08-09-2015 №2533 "Об утверждении порядка определения объема и предоставления субсидий на возмещение затрат, связанных с предоставлением услуги дошкольного образования в части содержания ребенка (присмотр и уход за ребенком), частной образовательной организации, реализующей основную образовательную программу дошкольного образования на территории Кировского муниципального района Ленинградской области"</t>
  </si>
  <si>
    <t>01-09-2015-не установлен</t>
  </si>
  <si>
    <t>Постановление администрации МО Кировский район Ленинградской области от 03.12.2014 №5025 "Об утверждении порядка определения объема и условий предоставления из бюджета Кировского муниципального района Ленинградской области субсидий муниципальным бюджетным и автономным учреждениям на иные цели"</t>
  </si>
  <si>
    <t>01-01-2015 - не установлен</t>
  </si>
  <si>
    <t>Решение Совета депутатов  Кировского муниципального района Ленинградской области от 25-11-2015 №111 "Об установлении стоимости питания и платы, взимаемой с родителей (законных представителей) за присмотр и уход за детьми в образовательных организациях, реализующих  общеобразовательные программы дошкольного образования в Кировском муниципальном районе Ленинградской области"</t>
  </si>
  <si>
    <t>01-12-2015 - не установлен</t>
  </si>
  <si>
    <t>Постановление администрации  Кировского муниципального района Ленинградской области от 04.02.2014г №303  "Об утверждении порядка взимания платы с родителей (законных представителей) за присмот и уход за детьми в образовательных организациях, реализующих образовательные программы дошкольного образования в Кировском муниципальном районе Ленинградской области"</t>
  </si>
  <si>
    <t>04.02.2014  - не установлен</t>
  </si>
  <si>
    <t>Постановление администрации Кировского муниципального района Лениградской области от 11-01-2016 №1 "О проведении межрегиональной торжественной акции "На рубеже бессмертия", посвященной 73-й годовщине прорыва блокады Ленинграда, 18 января 2016г</t>
  </si>
  <si>
    <t>11-01-2016 по 31-12-2016</t>
  </si>
  <si>
    <t>Постановление администрации Кировского муниципального района Лениградской области от 11-01-2016 №1 "О проведении патриотического мероприятия "Забыттый подвиг-Плацдарм Невский "пятачок" на территории мемориального комплекса "Невский пятачок"</t>
  </si>
  <si>
    <t>23-09-2016 по 31-12-2016</t>
  </si>
  <si>
    <t>Постановление администрации Кировского муниципального района Ленинградской области от 22.06.2015г №1638 "Об утверждении Положения об организации и ведении гражданской обороны в Кировском муниципальном районе Ленинградской области"</t>
  </si>
  <si>
    <t>22.06.2015- не установлен</t>
  </si>
  <si>
    <t>Постановление администрации Кировского муниципального района Ленинградской области от 05.03.2013г №722 "Об утверждении Положения о Кировском районном звене Ленинградской областной подсистемы единой государственной системы предупреждения и ликвидации чрезвычайных ситуаций"</t>
  </si>
  <si>
    <t>05.03.2013- не установлен</t>
  </si>
  <si>
    <t>Постановление администрации Кировского муниципального района Ленинградской области от 01-02-2016 №123  "Об утверждении Порядка предоставления субсидий  из бюджета Кировского муниципального района Ленинградской области социально-ориентированным некоммерческим организациям (за исключением государственных (муниципальных) учреждений) в целях частичного возмещения затрат, связанных с оказанием социальной поддержки и защиты ветеранов войны, труда, Вооруженных сил, правоохранительных органов, жителей блокадного Ленинграда  и бывших малолетних узников фашистских лагерей"</t>
  </si>
  <si>
    <t>01-02-2016 -не установлен</t>
  </si>
  <si>
    <t>Постановление администрации  Кировского муниципального района Ленинградской области от 30-12-2015 №3401  "О порядке предоставления субсидий на развитие и поддержку малого и среднего бизнеса Кировского муниципального района Ленинградской области"</t>
  </si>
  <si>
    <t>01-01-2016- не установлен</t>
  </si>
  <si>
    <t>Постановление администрации Кировского муниципального района Ленинградской области от 28-05-2015 №1479  "О порядке предоставления, рапределения и возврата  субсидий в рамках реализации муниципальной программы Кировского муниципального района Ленинградской области "Развитие сельского хозяйства Кировского района Ленинградской области"</t>
  </si>
  <si>
    <t>28-05-2015 -не установлен</t>
  </si>
  <si>
    <t xml:space="preserve">Постановление  администрации муниципального образования Кировский муниципальный район Ленинградской области от 28-05-2015  №1480 "Об утверждении порядка предоставления субсидий на возмещение части затрат по приобретению комбикорма на содержание сельскохозяйственных животных, рыбы и птицы крестьянским (фермерским) хозяйствам и гражданам, ведущим личное подсобное хозяйство Кировского муниципального района Ленинградской области" </t>
  </si>
  <si>
    <t>28-05-2015 - не установлен</t>
  </si>
  <si>
    <t>Постановление администрации Кировского муниципального района Лениградской области от 09-06-2016 №1224 "О проведении ХХ районного спортивно-туристического слета, посвященного Году семьи в Ленинградской области"</t>
  </si>
  <si>
    <t>09-06-2016- 31-12-2016</t>
  </si>
  <si>
    <t>Постановление администрации  Кировского муниципального района Ленинградской области от 14.05.2015г №1370  "Об утверждении административного регламента "Осуществление муниципальных функций по муниципальному жилищному контролю Кировского муниципального района Ленинградской области"</t>
  </si>
  <si>
    <t>14.05.2016 -не установлен</t>
  </si>
  <si>
    <t>Постановление администрации  Кировского муниципального района Ленинградской области от 09.03.2016г №411  "Об утверждении Положения о порядке осуществления муниципального земельного контроля за использованием земель на территории Кировского муниципального района Ленинградской области"</t>
  </si>
  <si>
    <t>Постановление администрации  Кировского муниципального района Ленинградской области от21.07.2015г №1972  "Об утверждении Положения о поддержании сил и средств гражданской обороны Кировского муниципального района Ленинградской области в постоянной готовности"</t>
  </si>
  <si>
    <t>21.07.2015 -не установлен</t>
  </si>
  <si>
    <t xml:space="preserve">Постановление  администрации муниципального образования Кировский муниципальный район Ленинградской области от 22-12-2010  №4267 "Об утверждении Положения о порядке и условиях назначения и выплаты работникам  администрации муниципального образования Кировский муниципальный район Ленинградской области и  отраслевых органов администрации муниципального образования Кировский муниципальный район Ленинградской области ежемесячной надбавки к должностному окладу за особые условия работы, ежемесячного денежного поощрения по результатам работы и материальной помощи" </t>
  </si>
  <si>
    <t>22-12-2010   - не установлен</t>
  </si>
  <si>
    <t xml:space="preserve">Постановление  администрации муниципального образования Кировский муниципальный район Ленинградской области от 10-01-2006  №11 "Об утверждении Положения о порядке направления в служебные командировки лиц, замещающих муниципальные должности муниципальной службы и должности, не отнесенные к муниципальным должностям, в администрации муниципального образования Кировский муниципальный район Ленинградской области и ее отраслевых органов" </t>
  </si>
  <si>
    <t>10-01-2006   - не установлен</t>
  </si>
  <si>
    <t xml:space="preserve">Постановление  администрации муниципального образования Кировский муниципальный район Ленинградской области от 05-04-2010  №946 "Об утверждении Инструкции о порядке и условиях выплаты ежемесячных процентных надбавок к должностному окладу должностных лиц и сотрудников администрации муниципального образования Кировский муниципальный район Ленинградской области и ее отраслевых органов, допущенных к государственной тайне на постоянной основе, и сотрудников структурных подразделений по защите государственной тайны" </t>
  </si>
  <si>
    <t>05-04-2010   - не установлен</t>
  </si>
  <si>
    <t xml:space="preserve">Решение совета депутатов муниципального образования Кировский муниципальный район Ленинградской области №39 от 23.06.2010г "О перечне должностей муниципального образования Кировский муниципальный район Ленинградской области и оплате труда работников органов местного самоуправления муниципального образования Кировский муниципальный район Ленинградской области" </t>
  </si>
  <si>
    <t>01-07-2010г - не установлено</t>
  </si>
  <si>
    <t>Решение совета депутатов Кировского муниципального района Ленинградской области №6 от 29.09.2014г "О порядке присвоения и сохранения классных чинов муниципальных служащих  Кировского муниципального района Ленинградской области"</t>
  </si>
  <si>
    <t>29-09-2014г - не установлено</t>
  </si>
  <si>
    <t xml:space="preserve">Постановление  администрации муниципального образования Кировский муниципальный район Ленинградской области от 22-12-2010  №4268 "Об утверждении Положения о видах поощрений и порядке их применения к работникам администрации муниципального образования Кировский муниципальный район Ленинградской области и  отраслевых органов администрации муниципального образования Кировский муниципальный район Ленинградской области, должности которых не отнесены к должностям муниципальной службы" </t>
  </si>
  <si>
    <t>22-12-2010 - не установлен</t>
  </si>
  <si>
    <t>Решение совета депутатов муниципального образования Кировский муниципальный район Ленинградской области от 22-06-2011 №41 "О порядке назначения и выплаты пенсии за выслугу лет лицам, замещавшим должности муниципальной службы муниципального образования Кировский муниципальный район Ленинградской области, и доплаты к пенсии лицам, замещавшим выборные муниципальные должности в органах местного самоуправления муниципального образования Кировский муниципальный район Ленинградской области и выборные должности в органах государственной власти и управления Союза ССР и РСФСР на территории Кировского района Ленинградской области"</t>
  </si>
  <si>
    <t>22-06-2011   - не установлен</t>
  </si>
  <si>
    <t>Распоряжение администрации муниципального образования Кировский муниципальный район Ленинградской области от 02-07-2014 №341-к"О перерасчёте (индексации) размеров ежемесячных доплат к трудовой пенсии и размеров пенсий за выслугу лет"</t>
  </si>
  <si>
    <t>02-07-2014   - не установлен</t>
  </si>
  <si>
    <t xml:space="preserve">Постановление главы  Кировского муниципального района Ленинградской области от 19-04-2013  №2 "Об утверждении Положения о порядке и условиях назначения и выплаты работникам совета депутатов  Кировского муниципального района Ленинградской области ежемесячной надбавки к должностному окладу за особые условия работы, ежемесячного денежного поощрения по результатам работы и материальной помощи" </t>
  </si>
  <si>
    <t>19-04-2013   - не установлен</t>
  </si>
  <si>
    <t>Решение совета депутатов муниципального образования Кировский муниципальный район Ленинградской области от 23-09-2015 №94 "Об установлении размеров ежемесячных надбавок к должностному окладу в соответствии с присвоенным муниципальному служащему Кировского муниципального района Ленинградской области классным чином"</t>
  </si>
  <si>
    <t>01-10-2015   -не установлен</t>
  </si>
  <si>
    <t>Постановление администрации муниципального образования Кировский муниципальный район Ленинградской области от 21.11.2011г №3766 "О создании муниципального казенного учреждения "Управление капитального строительства" муниципального образования Кировский муниципальный район Ленинградской области путем изменения типа действующего..."</t>
  </si>
  <si>
    <t>01-01-2012- не установлен</t>
  </si>
  <si>
    <t>Распоряжение администрации муниципального образования Кировский муниципальный район Ленинградской области от 30.12.2005г №3 "О создании муниципального учреждения Управление хозяйственного обеспечения и транспорта муниципального образования Кировский муниципальный район Ленинградской области"</t>
  </si>
  <si>
    <t>01-01-2006- не установлен</t>
  </si>
  <si>
    <t>Распоряжение администрации муниципального образования Кировский муниципальный район Ленинградской области от 01.12.2005г №1630 "О создании муниципального учреждения Управление учета и контроля муниципального образования "Кировский  район Ленинградской области"</t>
  </si>
  <si>
    <t>01-12-2005- не установлен</t>
  </si>
  <si>
    <t>Постановление администрации муниципального образования Кировский муниципальный район Ленинградской области от31-08-2011 №2686 "Об утверждении Положения о системах оплаты труда в муниципальных бюджетных учреждениях и муниципальных казенных учреждениях МО Кировский район Ленинградской области по видам экономической деятельности"</t>
  </si>
  <si>
    <t>31-08-2011- не установлен</t>
  </si>
  <si>
    <t>Постановление администрации муниципального образования Кировский муниципальный район Ленинградской области от 19-10-2016 №2433 "О разработке документов стратегического планирования Кировского муниципального района Ленинградской области"</t>
  </si>
  <si>
    <t>19-10-2016- 31-12-2017</t>
  </si>
  <si>
    <t>Постановление администрации муниципального образования Кировский муниципальный район Ленинградской области от 11-05-2010г №1336 "О порядке реализации пункта 6 статьи 52 Федерального закона от 06.10.2003 №131-ФЗ "Об общих принципах организации местного самоуправления в Российской Федерации""</t>
  </si>
  <si>
    <t>11-05-2010 - не установлено</t>
  </si>
  <si>
    <t>Постановление администрации муниципального образования Кировский муниципальный район Ленинградской области от 29-06-2010г №2003 "Об утверждении перечня информации о деятельности администрации МО Кировский район Ленинградской области"</t>
  </si>
  <si>
    <t>29-06-2010 - не установлено</t>
  </si>
  <si>
    <t>Решение совета депутатов муниципального образования Кировский муниципальный район Ленинградской области №39 от 23.06.2010г "О перечне должностей муниципального образования Кировский муниципальный район Ленинградской области и оплате труда работников органов местного самоуправления муниципального образования Кировский муниципальный район Ленинградской области"</t>
  </si>
  <si>
    <t>Постановление администрации Кировского муниципального района Ленинградской области от 07-02-2014 №375 "Об утверждении Порядка определения объема и предоставления субсидий на возмещение затрат по организации бесплатного питания обучающихся в частных образовательных организациях, имеющих государственную аккредитацию по основным общеобразовательным программам, расположенных на территории Кировского муниципального района Ленинградской области"</t>
  </si>
  <si>
    <t>01-01-2014- не установлен</t>
  </si>
  <si>
    <t>Постановление администрации Кировского муниципального района Ленинградской области от 19-05-2014 №1674 "Об утверждении Методики определения объемов расходов муниципальных образовательных организаций и образовательных организаций, реализующих программы дошкольного образования, на основе нормативов финансового обеспечения образовательной деятельности муниципальных образовательных организаций Кировского муниципального района Ленинградской области за счет субвенций, выделяемых из областного бюджета Ленинградской области"</t>
  </si>
  <si>
    <t>19-05-2014- не установлен</t>
  </si>
  <si>
    <t>Постановление администрации Кировского муниципального района Ленинградской области от 21-02-2014 №573 "Об утверждении Порядка организации бесплатного питания обучающихся в образовательных организациях, в том числе в частных образовательных организациях, имеющих государственную аккредитацию по основным общеобразовательным программам, расположенных на территории Кировского муниципального района Ленинградской области"</t>
  </si>
  <si>
    <t>Постановление администрации Кировского муниципального района Ленинградской области от 07-02-2014 №364 "О компенсации родителям (законным представителям) части родительской платы за присмот и уход за детьми в образовательных организациях Кировского муниципального района Ленинградской области, реализующих образовательную программу дошкольного образования"</t>
  </si>
  <si>
    <t>Распоряжение администрации муниципального образования Кировский муниципальный район Ленинградской области от 29-12-2006 №2321 "О нормативах расходов на обеспечение государственных гарантий прав граждан на получение дошкольного, начального общего, основного общего, среднего(полного) общего образования, а также дополнительного образования в общеобразовательных учреждениях МО Кировский район Ленинградской области"</t>
  </si>
  <si>
    <t>01-01-2007- не установлен</t>
  </si>
  <si>
    <t>Постановление администрации Кировского муниципального района Ленинградской области от 27-09-2013№4763 "Об обеспечении детей-сирот и детям, оставшимся без попечения родителей, лиц из их жильем по договорам найма специализированного жилого помещения "</t>
  </si>
  <si>
    <t>27-09-2013- не установлен</t>
  </si>
  <si>
    <t>Постановление администрации Кировского муниципального района Ленинградской области от 10-02-2016№207 "Об утверждении порядка определения средней рыночной стоимости одного квадратного метра общей площади жилья на территории Кировского муниципального района Ленинградской области  для расчета норматива для определения общего объема субвенций, предоставляемых местным бюджетам из областного бюджета Ленинградской области для осуществления отдельных государственных полномочий Ленинградской области, по обеспечению однократно благоустроенными жилыми помещениями специализированного жилищного фонда по договорам найма специализированных жилых помещений детей-сирот и детей, оставшихся без попечения родителей, а также лиц из числа детей-сирот и детей, оставшихся без тпопечения родителей "</t>
  </si>
  <si>
    <t>10-02-2016- не установлен</t>
  </si>
  <si>
    <t>Постановление администрации Кировского муниципального района Ленинградской области от 19-11-2015№3060 "Об утверждении Порядка предоставления отдельным категориям граждан единовременной денежной выплаты на проведение капитального ремонта индивидуальных жилых домов"</t>
  </si>
  <si>
    <t>01-01-2015- не установлен</t>
  </si>
  <si>
    <t>Распоряжение администрации Кировского муниципального района Ленинградской области от 25-09-2013№16 "Об утверждении Порядка расходования и учета средств, представляемых в виде субвенции из областного бюджета Ленинградской области в бюджет Кировского муниципального района Ленинградской области на подготовку граждан, желающих принять на воспитание в свою семью ребенка, оставшегося без попечения родителей"</t>
  </si>
  <si>
    <t xml:space="preserve">Постановление  администрации Кировского муниципального района Ленинградской области от 09-04-2015  №1156 "О должностных лицах, уполномоченных составлять протоколы об административных правонарушениях" </t>
  </si>
  <si>
    <t>Решение совета депутатов муниципального образования Кировский муниципальный район Ленинградской области от 18-06-2014 №33 "Об установлении размеров ежемесячных надбавок к должностному окладу в соответствии с присвоенным муниципальному служащему Кировского муниципального района Ленинградской области классным чином"</t>
  </si>
  <si>
    <t>01-07-2014   - не установлен</t>
  </si>
  <si>
    <t>Решение Совета депутатов  Кировского муниципального района Ленинградской области "Об утверждении Порядка реализации полномочий  Кировского муниципального района Ленинградской области в сфере регулирования межбюджетных отношений" от 27.12.2011г № 102</t>
  </si>
  <si>
    <t>01-01-2012 - не установлен</t>
  </si>
  <si>
    <t>Решение Совета депутатов  Кировского муниципального района Ленинградской области  от 27-08-2014г №43"Об утверждении Порядка предоставлекния расчета и распрекделения иных межбюджетных трансфертов на оказание дополнительной финансовой помощи бюджетам поселений Кировского муниципального района Ленинградской области"</t>
  </si>
  <si>
    <t>27-08-2014 - не установлен</t>
  </si>
  <si>
    <t>Решение Совета депутатов  Кировского муниципального района Ленинградской области  от 22-04-2015г №73"Об утверждении Порядка   распределения и предоставления межбюджетных трансфертов бюджетам сельских поселений Кировского муниципального района Ленинградской области на решение вопросов местного значения сельских поселений в рамках реализации закона ЛО от 10.07.2014г №48-ОЗ "Об отдельных вопросах местного значения сельских поселений ЛО"</t>
  </si>
  <si>
    <t>09-02-2017 - не установлен</t>
  </si>
  <si>
    <t>Постановление администрации  Кировского муниципального района Ленинградской области от 09-02-2017 №237 "Об утверрждении Положения о предоставлении социальных выплат на строительство (приобретение) жилья гражданам, молодым гражданам, специалистам, молодым специалистам, нуждающимся в улучшении жилищных условий"</t>
  </si>
  <si>
    <t>01.06.2016 не установлен</t>
  </si>
  <si>
    <t>Постановление администрации  Кировского муниципального района Ленинградской области от  06.05.2016г  №928 "О тарифах на услуги по перевозке пассажиров автобусным транспортом"</t>
  </si>
  <si>
    <t>13.04.2017  - не установлен</t>
  </si>
  <si>
    <t>Постановление администрации  Кировского муниципального района Ленинградской области от 13.04.2017г №732  "О расходных обязательствах Кировского муниципального района Ленинградской области, возникших при реализации мероприятий по развитию общественной инфраструктуры муниципального значения"и "Положение о порядке расходования средств на подрержку муниципальных образования по развитию общественной инфраструктуры муниципального значения в Кировском муниципальном районе Ленинградской области"</t>
  </si>
  <si>
    <t>Решение Совета депутатов Кировского муниципального района Ленинградской области №95 от 23.11.2016г "Об установлении стоимости питания и платы, взимаемой с родителей (законных представителей) за присмотр и уход за детьми в образовательных организациях, реализующих образовательные программы дошкольного образования, в Кировском муниципальном районе Ленинградской области"</t>
  </si>
  <si>
    <t>01.12.2016  - не установлен</t>
  </si>
  <si>
    <t>14.03.2017  - не установлен</t>
  </si>
  <si>
    <t>Постановление администрации  Кировского муниципального района Ленинградской области от 14.03.2017г №490  "О расходных обязательствах Кировского муниципального района Ленинградской области, возникших при реализации подготовки и проведения мероприятий, посвященных Дню образования Ленинградской области", "Положение о порядке расходования средств на подготовку и проведение мероприятий, посвященных дню образования Ленинградской области"</t>
  </si>
  <si>
    <t>01.01.2017  - не установлен</t>
  </si>
  <si>
    <t>Постановление администрации  Кировского муниципального района Ленинградской области от 31.01.2017г №149  "Об установлении предельного уровня соотношения среднемесячной заработной платы руководителей, их заместителей, главного бухгалтера и среднемесячной заработной платы (без учета заработной платы соответствующего руководителя, его заместителей, главного бухгалтера) работников муниципальных учреждений Кировского муниципального района Ленинградской области"</t>
  </si>
  <si>
    <t>07-04-2017   - не установлен</t>
  </si>
  <si>
    <t xml:space="preserve">Постановление  администрации муниципального образования Кировский муниципальный район Ленинградской области от 07-04-2017  №678 "О порядке и условиях направления в служебные командировки муниципальных служащих Кировского муниципального района Ленинградской области" </t>
  </si>
  <si>
    <t xml:space="preserve">Постановление  администрации муниципального образования Кировский муниципальный район Ленинградской области от 16-05-2016  №1007 "Об утверждении Правил определения нормативных затрат на обеспечение функций органов местного самоуправления, отраслевых органов администрации Кировского муниципального района Ленинградской области, включая подведомственные казенные учреждения" </t>
  </si>
  <si>
    <t>01-01-2016   - не установлен</t>
  </si>
  <si>
    <t>Постановление администрации  Кировского муниципального района Ленинградской области от 21.11.2016г №2772  "Об утверждении Положения о порядке осуществления муниципального земельного контроля за использованием земель на территории Кировского муниципального района Ленинградской области"</t>
  </si>
  <si>
    <t>09.03.2016 -21.11.2016</t>
  </si>
  <si>
    <t>21.11.2016 -не установлен</t>
  </si>
  <si>
    <t>Постановление администрации Кировского муниципального района Ленинградской области от 26-05-2016 №1070 "Об утверждении Положения о предоставлении меры социальной поддержки отдельным категориям граждан в Кировском муниципальном районе Ленинградской области по специальному транспортному обслуживанию "Социальное такси"</t>
  </si>
  <si>
    <t>01-06-2016- не установлен</t>
  </si>
  <si>
    <t>в целом</t>
  </si>
  <si>
    <t>09-04-2015 -не установлен</t>
  </si>
  <si>
    <t>Соглашение №5/2017-КЭРиИД о предоставлении субсидии из областного бюджета Ленинградской области бюджету муниципального образования Кировский муниципальный район Ленинградской области на рназработку и актуализацию документов стратегического планирования от 15.02.2017г</t>
  </si>
  <si>
    <t>15-02-2017-31-12-2017</t>
  </si>
  <si>
    <t>27-01-2017-31-12-2017</t>
  </si>
  <si>
    <t>Соглашение №8-МБ-17-С о предоставлении субсидии бюджету  Кировского муниципального района Ленинградской области  от 27.01.2017г</t>
  </si>
  <si>
    <t>17-02-2017-31-12-2017</t>
  </si>
  <si>
    <t>Соглашение №9-МБ-17-МОН о предоставлении субсидии бюджету  Кировского муниципального района Ленинградской области  от 27.01.2017г</t>
  </si>
  <si>
    <t>Соглашение о передаче контрольно-счетной комиссии совета депутатов Кировского муниципального района Ленинградской области полномочий контрольно-счетного органа по осуществлению внешнего муниципального финансового контроля от 22.12.2016г (три сельских поселения и восемь городских поселений)</t>
  </si>
  <si>
    <t>01-01-2017-31-12-2017</t>
  </si>
  <si>
    <t>Соглашение о передаче полномочий между поселением Кировского муниципального района Ленинградской области  и администрацией Кировского муниципального района Ленинградской области  от 19.12.2016г с приложениями (три сельских поселения и пять городских поселений)</t>
  </si>
  <si>
    <t>Соглашение о передаче полномочий между поселением Кировского муниципального района Ленинградской области  и администрацией Кировского муниципального района Ленинградской области  от 19.12.2016г с приложениями (три сельских поселения и семь городских поселений)</t>
  </si>
  <si>
    <t>Соглашение о передаче полномочий между поселением Кировского муниципального района Ленинградской области  и администрацией Кировского муниципального района Ленинградской области  от 19.12.2016г с приложениями (три сельских поселения и два городских поселения)</t>
  </si>
  <si>
    <t>Соглашение о передаче полномочий между поселением Кировского муниципального района Ленинградской области  и администрацией Кировского муниципального района Ленинградской области  от 19.12.2016г с приложениями (три сельских поселения и  одно городское поселение)</t>
  </si>
  <si>
    <t>15-05-2017-31-12-2017</t>
  </si>
  <si>
    <t>Соглашение о передаче иного межбюджетного трансферта, предусмотренного на выполнение полномочий по организации и осуществлению мероприятий по гражданской обороне, защите населения и территорий поселения от чрезвычайных ситуаций природного и техногенного характера в части создания метной (муниципальной) системы оповещения от Кировского муниципального района Ленинградской области муниципальному образованию Суховское сельское поселение Кировского муниципального района Ленинградской области</t>
  </si>
  <si>
    <t>Решение Совета депутатов  Кировского муниципального района Ленинградской области  от 17-10-2012г №87 "О почетной грамоте и Благодарности Совета депутатов  Кировского муниципального района Ленинградской области"</t>
  </si>
  <si>
    <t>01-01-2016 - не установлен</t>
  </si>
  <si>
    <t>Порядок фомирования и использования муниципального  дорожного фонда Кировского муниципального района Ленинградской области</t>
  </si>
  <si>
    <t>Постановление администрации Кировского муниципального района Ленинградской области от 14-12-2016 № 3055 "Об утверждении штатных нормативов руководителей, специалистов, технических исполнителей (учебно-вспомогательного персонала), относимых к категории служащих и рабочих для муниципальных образовательных учреждений, финансируемых из бюджета Кировского муниципального района Ленинградской области"</t>
  </si>
  <si>
    <t>14.12.2016 не установлен</t>
  </si>
  <si>
    <t>Соглашение №399 от 09-02-2017 "О предоставлении в 2017 году бюджету МО КМР ЛО субсидий из средств областного бюджета ЛО на обеспечение деятельности информационно-консультационного центра для потребителей ЛО в рамках реализации мероприятия подпрограммы "Развитие системы защиты прав потребителей в ЛО" государственной программы ЛО "Устойчивое общественное  развитие в ЛО", утвержденной постановлдением Правительства ЛО от 14-11-2013 года"</t>
  </si>
  <si>
    <t>Соглашение от 03-03-2014 г. между Комитетом по местному самоуправлению, межнациональным и  межконфессиональным отношениям ЛО, Управлением Федеральной службы по надзору в сфере защиты прав потребителей и благополучия человека по ЛО и администрацией МО КМР ЛО о предоставлении в 2014-2016 годах бюджету МО КМР ЛО субсидий на обеспечение деятельности информационно-консультационного центра для информирования и консультирования потребителей ЛО.</t>
  </si>
  <si>
    <t>03-03-2014 - не установлен</t>
  </si>
  <si>
    <t xml:space="preserve">01-01-2015- не установлен </t>
  </si>
  <si>
    <t>Постановление администрации Кировского муниципального района Лениградской области от 23-09-2016 №2195 "О проведении XXXI традиционного легкоатлетического прбега "Синявинские высоты"</t>
  </si>
  <si>
    <t>Постановление администрации Кировского муниципального района Лениградской области от 13-04-2017 №735 "О проведении в Кировском районе Ленинградской области районной игры "Зарница-школа безопасности 2017"</t>
  </si>
  <si>
    <t>Постановление администрации Кировского муниципального района Лениградской области от 22-02-2017 №343 "О проведении в Кировском муниципальном районе Ленинградской области муниципального этапа Всероссийского конкурса "Доброволец Росии" в 2017 году""</t>
  </si>
  <si>
    <t>23-09-2016- 31-12-2016</t>
  </si>
  <si>
    <t>13-04-2017-31-12-2017</t>
  </si>
  <si>
    <t>22-02-2017-31-12-2017</t>
  </si>
  <si>
    <t>Постановление администрации Кировского муниципального района Лениградской области от 15-06-2017 №1129 "О проведении XXI районного сортивно-туристского слета, посвященного 40-летию Кировского района и 90-летию Ленинградской области 30 июня-02 июля 2017 года"</t>
  </si>
  <si>
    <t>15-06-2017-31-12-2017</t>
  </si>
  <si>
    <t xml:space="preserve">Распоряжение  администрации муниципального образования Кировский муниципальный район Ленинградской области от 21-10-2016  №768-к "О перерасчете (индексации) размеров пенсий за выслугу лет и размеров ежемесячных доплат к пенсии по старости (инвалидности)" </t>
  </si>
  <si>
    <t xml:space="preserve"> с 01-10-2016 не установлен</t>
  </si>
  <si>
    <t>07-04-2017 не установлен</t>
  </si>
  <si>
    <t>01-01-2016 не установлен</t>
  </si>
  <si>
    <t>Постановление администрации Кировского муниципального района Ленинградской области от 01-02-2016 № 138 "Об утверждении комплекса мер по предоставлению жилья детям-сиротам и детям, оставшимся без попечения родителей, лицам из числа детей-сирот и детей, оставшихся без попечения родителей на 2016 год"</t>
  </si>
  <si>
    <t>01-02-2016-31-12-2016</t>
  </si>
  <si>
    <t>1.5.4.1.3.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</si>
  <si>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13.04.2017  - 31.12.2017</t>
  </si>
  <si>
    <t>14.03.2017  - 31.12.2017</t>
  </si>
  <si>
    <t>Соглашение о предоставлении в 2017 году иного межбюджетного трансферта из бюджета Кировского муниципального района Ленинградской области бюджету МО Кировск на выполнение части полномочий в области культуры.</t>
  </si>
  <si>
    <t>19.04.2017-31.12.2017</t>
  </si>
  <si>
    <t>Соглашение о предоставлении в 2017 году иного межбюджетного трансферта за счет средств Областного бюджета и бюджета Кировского муниципального района Ленинградской области бюджету МО Кировск на мероприятия по созданию условий для организации досуга.</t>
  </si>
  <si>
    <t>26.04.2017-31.12.2017</t>
  </si>
  <si>
    <t>Соглашение о предоставлении в 2017 году иного межбюджетного трансферта за счет средств Областного бюджета и бюджета Кировского муниципального района Ленинградской области бюджету Шлиссельбургского городского поселения на мероприятия по созданию условий для организации досуга.</t>
  </si>
  <si>
    <t>Постановление  администрации муниципального образования Кировский муниципальный район Ленинградской области от 21-11-2013  №5893 "Об утверждении муниципальной программы "Обеспечение повышения энергоэффективности в Кировском муниципальном районе Ленинградской области»</t>
  </si>
  <si>
    <t>21-11-2013 - не установлено</t>
  </si>
  <si>
    <t>22-12-2010 не установлен</t>
  </si>
  <si>
    <t>01.07.2010 не установлен</t>
  </si>
  <si>
    <t>01.07.2010 г. не установлен</t>
  </si>
  <si>
    <t>29.09.2014 г. не установлен</t>
  </si>
  <si>
    <t>29.09.2014 не установлен</t>
  </si>
  <si>
    <t>22.12.2010 не установлен</t>
  </si>
  <si>
    <t>01.10.2015 не установлен</t>
  </si>
  <si>
    <t>01.01.2016 не установлен</t>
  </si>
  <si>
    <t>0502</t>
  </si>
  <si>
    <t>0702</t>
  </si>
  <si>
    <t>0801</t>
  </si>
  <si>
    <t>0412</t>
  </si>
  <si>
    <t>0113</t>
  </si>
  <si>
    <t>0709,1003</t>
  </si>
  <si>
    <t>1002,1003,1004,1006</t>
  </si>
  <si>
    <t>1.5.4.1.15.утверждение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</si>
  <si>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1915</t>
  </si>
  <si>
    <t>1.5.4.1.21.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</si>
  <si>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1.5.4.1.24. сорганизация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</si>
  <si>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 xml:space="preserve">1.1.1.18.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 </t>
  </si>
  <si>
    <t>1020</t>
  </si>
  <si>
    <t>РЕЕСТРОВ  РАСХОДНЫХ  ОБЯЗАТЕЛЬСТВ   МУНИЦИПАЛЬНОГО  ОБРАЗОВАНИЯ КИРОВСКИЙ МУНИЦИПАЛЬНЫЙ РАЙОН
ЛЕНИНГРАДСКОЙ ОБЛАСТИ К ПРОЕКТУ БЮДЖЕТА НА 2018 ГОД И ПЛАНОВЫЙ ПЕРИОД 2019-2020 ГОДЫ</t>
  </si>
  <si>
    <t xml:space="preserve"> ст.15, подст.1, п.15.1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</si>
</sst>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name val="Calibri"/>
      <family val="2"/>
      <scheme val="minor"/>
    </font>
    <font>
      <sz val="10"/>
      <color rgb="FF000000"/>
      <name val="Arial Cyr"/>
    </font>
    <font>
      <sz val="10"/>
      <color rgb="FF000000"/>
      <name val="Times New Roman"/>
      <family val="1"/>
      <charset val="204"/>
    </font>
    <font>
      <b/>
      <sz val="10"/>
      <color rgb="FF000000"/>
      <name val="Times New Roman"/>
      <family val="1"/>
      <charset val="204"/>
    </font>
    <font>
      <b/>
      <sz val="11"/>
      <color rgb="FF000000"/>
      <name val="Times New Roman Cyr"/>
    </font>
    <font>
      <sz val="11"/>
      <color rgb="FF000000"/>
      <name val="Calibri"/>
      <family val="2"/>
      <charset val="204"/>
      <scheme val="minor"/>
    </font>
    <font>
      <b/>
      <sz val="9"/>
      <color rgb="FF000000"/>
      <name val="Times New Roman Cyr"/>
    </font>
    <font>
      <sz val="8"/>
      <color rgb="FF000000"/>
      <name val="Times New Roman Cyr"/>
    </font>
    <font>
      <sz val="9"/>
      <color rgb="FF000000"/>
      <name val="Times New Roman Cyr"/>
    </font>
    <font>
      <sz val="11"/>
      <color rgb="FF000000"/>
      <name val="Times New Roman Cyr"/>
    </font>
    <font>
      <sz val="10"/>
      <color rgb="FF000000"/>
      <name val="Times New Roman Cyr"/>
    </font>
    <font>
      <sz val="8"/>
      <color rgb="FF000000"/>
      <name val="Times New Roman"/>
      <family val="1"/>
      <charset val="204"/>
    </font>
    <font>
      <sz val="11"/>
      <color rgb="FF000000"/>
      <name val="Times New Roman"/>
      <family val="1"/>
      <charset val="204"/>
    </font>
    <font>
      <sz val="11"/>
      <color rgb="FF000000"/>
      <name val="Calibri"/>
      <family val="2"/>
      <charset val="204"/>
      <scheme val="minor"/>
    </font>
    <font>
      <sz val="10"/>
      <color rgb="FF000000"/>
      <name val="Arial"/>
      <family val="2"/>
      <charset val="204"/>
    </font>
    <font>
      <sz val="10"/>
      <color rgb="FF000000"/>
      <name val="Calibri"/>
      <family val="2"/>
      <charset val="204"/>
      <scheme val="minor"/>
    </font>
    <font>
      <sz val="11"/>
      <name val="Calibri"/>
      <family val="2"/>
      <scheme val="minor"/>
    </font>
    <font>
      <sz val="10"/>
      <name val="Times New Roman"/>
      <family val="1"/>
      <charset val="204"/>
    </font>
    <font>
      <sz val="11"/>
      <color rgb="FF000000"/>
      <name val="Calibri"/>
      <family val="2"/>
      <scheme val="minor"/>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rgb="FFFFFF00"/>
        <bgColor indexed="64"/>
      </patternFill>
    </fill>
  </fills>
  <borders count="78">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hair">
        <color indexed="64"/>
      </top>
      <bottom style="hair">
        <color indexed="64"/>
      </bottom>
      <diagonal/>
    </border>
    <border>
      <left style="thin">
        <color rgb="FF000000"/>
      </left>
      <right style="thin">
        <color indexed="64"/>
      </right>
      <top style="thin">
        <color rgb="FF000000"/>
      </top>
      <bottom style="hair">
        <color rgb="FF000000"/>
      </bottom>
      <diagonal/>
    </border>
    <border>
      <left style="thin">
        <color rgb="FF000000"/>
      </left>
      <right style="thin">
        <color indexed="64"/>
      </right>
      <top style="hair">
        <color indexed="64"/>
      </top>
      <bottom style="thin">
        <color indexed="64"/>
      </bottom>
      <diagonal/>
    </border>
    <border>
      <left style="thin">
        <color indexed="64"/>
      </left>
      <right style="thin">
        <color rgb="FF000000"/>
      </right>
      <top style="hair">
        <color indexed="64"/>
      </top>
      <bottom style="thin">
        <color indexed="64"/>
      </bottom>
      <diagonal/>
    </border>
    <border>
      <left style="thin">
        <color rgb="FF000000"/>
      </left>
      <right style="thin">
        <color indexed="64"/>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style="thin">
        <color rgb="FF000000"/>
      </right>
      <top style="hair">
        <color rgb="FF000000"/>
      </top>
      <bottom style="hair">
        <color rgb="FF000000"/>
      </bottom>
      <diagonal/>
    </border>
    <border>
      <left style="thin">
        <color indexed="64"/>
      </left>
      <right style="thin">
        <color indexed="64"/>
      </right>
      <top style="hair">
        <color rgb="FF000000"/>
      </top>
      <bottom/>
      <diagonal/>
    </border>
    <border>
      <left style="thin">
        <color indexed="64"/>
      </left>
      <right style="thin">
        <color indexed="64"/>
      </right>
      <top/>
      <bottom style="hair">
        <color indexed="64"/>
      </bottom>
      <diagonal/>
    </border>
    <border>
      <left style="thin">
        <color rgb="FF000000"/>
      </left>
      <right style="thin">
        <color indexed="64"/>
      </right>
      <top style="thin">
        <color indexed="64"/>
      </top>
      <bottom style="hair">
        <color rgb="FF000000"/>
      </bottom>
      <diagonal/>
    </border>
    <border>
      <left/>
      <right style="thin">
        <color rgb="FF000000"/>
      </right>
      <top style="thin">
        <color indexed="64"/>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rgb="FF000000"/>
      </right>
      <top style="hair">
        <color rgb="FF000000"/>
      </top>
      <bottom style="thin">
        <color rgb="FF000000"/>
      </bottom>
      <diagonal/>
    </border>
    <border>
      <left style="thin">
        <color indexed="64"/>
      </left>
      <right style="thin">
        <color rgb="FF000000"/>
      </right>
      <top style="thin">
        <color rgb="FF000000"/>
      </top>
      <bottom style="hair">
        <color rgb="FF000000"/>
      </bottom>
      <diagonal/>
    </border>
    <border>
      <left style="thin">
        <color rgb="FF000000"/>
      </left>
      <right style="thin">
        <color indexed="64"/>
      </right>
      <top style="hair">
        <color rgb="FF000000"/>
      </top>
      <bottom style="thin">
        <color indexed="64"/>
      </bottom>
      <diagonal/>
    </border>
    <border>
      <left style="thin">
        <color indexed="64"/>
      </left>
      <right style="thin">
        <color rgb="FF000000"/>
      </right>
      <top style="hair">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hair">
        <color rgb="FF000000"/>
      </bottom>
      <diagonal/>
    </border>
    <border>
      <left style="thin">
        <color indexed="64"/>
      </left>
      <right style="thin">
        <color indexed="64"/>
      </right>
      <top style="hair">
        <color rgb="FF000000"/>
      </top>
      <bottom style="thin">
        <color rgb="FF000000"/>
      </bottom>
      <diagonal/>
    </border>
    <border>
      <left style="thin">
        <color indexed="64"/>
      </left>
      <right style="thin">
        <color indexed="64"/>
      </right>
      <top/>
      <bottom/>
      <diagonal/>
    </border>
    <border>
      <left style="thin">
        <color indexed="64"/>
      </left>
      <right style="thin">
        <color indexed="64"/>
      </right>
      <top style="hair">
        <color rgb="FF000000"/>
      </top>
      <bottom style="thin">
        <color indexed="64"/>
      </bottom>
      <diagonal/>
    </border>
    <border>
      <left style="thin">
        <color indexed="64"/>
      </left>
      <right style="thin">
        <color indexed="64"/>
      </right>
      <top/>
      <bottom style="hair">
        <color rgb="FF000000"/>
      </bottom>
      <diagonal/>
    </border>
    <border>
      <left style="thin">
        <color indexed="64"/>
      </left>
      <right style="thin">
        <color indexed="64"/>
      </right>
      <top style="hair">
        <color indexed="64"/>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indexed="64"/>
      </right>
      <top/>
      <bottom style="hair">
        <color rgb="FF000000"/>
      </bottom>
      <diagonal/>
    </border>
    <border>
      <left style="thin">
        <color indexed="64"/>
      </left>
      <right style="thin">
        <color rgb="FF000000"/>
      </right>
      <top/>
      <bottom style="hair">
        <color rgb="FF000000"/>
      </bottom>
      <diagonal/>
    </border>
    <border>
      <left/>
      <right/>
      <top style="hair">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rgb="FF000000"/>
      </left>
      <right/>
      <top/>
      <bottom style="thin">
        <color indexed="64"/>
      </bottom>
      <diagonal/>
    </border>
    <border>
      <left style="thin">
        <color indexed="64"/>
      </left>
      <right style="thin">
        <color rgb="FF000000"/>
      </right>
      <top style="hair">
        <color rgb="FF000000"/>
      </top>
      <bottom/>
      <diagonal/>
    </border>
    <border>
      <left style="thin">
        <color rgb="FF000000"/>
      </left>
      <right style="thin">
        <color indexed="64"/>
      </right>
      <top style="hair">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right style="thin">
        <color indexed="64"/>
      </right>
      <top/>
      <bottom/>
      <diagonal/>
    </border>
    <border>
      <left style="thin">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indexed="64"/>
      </right>
      <top/>
      <bottom style="thin">
        <color rgb="FF000000"/>
      </bottom>
      <diagonal/>
    </border>
    <border>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top/>
      <bottom/>
      <diagonal/>
    </border>
    <border>
      <left/>
      <right style="thin">
        <color rgb="FF000000"/>
      </right>
      <top style="thin">
        <color indexed="64"/>
      </top>
      <bottom/>
      <diagonal/>
    </border>
  </borders>
  <cellStyleXfs count="125">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49" fontId="2" fillId="2" borderId="2">
      <alignment wrapText="1"/>
    </xf>
    <xf numFmtId="0" fontId="2" fillId="0" borderId="1">
      <alignment horizontal="left" vertical="top"/>
    </xf>
    <xf numFmtId="49" fontId="1" fillId="2" borderId="1"/>
    <xf numFmtId="0" fontId="2" fillId="0" borderId="3">
      <alignment vertical="top"/>
    </xf>
    <xf numFmtId="49" fontId="2" fillId="2" borderId="4">
      <alignment horizontal="center" vertical="center" wrapText="1"/>
    </xf>
    <xf numFmtId="49" fontId="2" fillId="0" borderId="4">
      <alignment horizontal="center" vertical="center" wrapText="1"/>
    </xf>
    <xf numFmtId="49" fontId="2" fillId="0" borderId="5">
      <alignment horizontal="center" vertical="center" wrapText="1"/>
    </xf>
    <xf numFmtId="0" fontId="2" fillId="0" borderId="6">
      <alignment vertical="top"/>
    </xf>
    <xf numFmtId="0" fontId="2" fillId="0" borderId="6">
      <alignment horizontal="center" vertical="top" wrapText="1"/>
    </xf>
    <xf numFmtId="49" fontId="2" fillId="0" borderId="4">
      <alignment horizontal="center" vertical="center"/>
    </xf>
    <xf numFmtId="0" fontId="2" fillId="0" borderId="6">
      <alignment vertical="top" wrapText="1"/>
    </xf>
    <xf numFmtId="49" fontId="2" fillId="0" borderId="3">
      <alignment horizontal="center" vertical="center" wrapText="1"/>
    </xf>
    <xf numFmtId="49" fontId="2" fillId="2" borderId="4">
      <alignment horizontal="center" vertical="center"/>
    </xf>
    <xf numFmtId="0" fontId="2" fillId="0" borderId="4">
      <alignment horizontal="center" vertical="center"/>
    </xf>
    <xf numFmtId="0" fontId="2" fillId="0" borderId="7">
      <alignment horizontal="left" wrapText="1"/>
    </xf>
    <xf numFmtId="49" fontId="2" fillId="2" borderId="7">
      <alignment horizontal="center"/>
    </xf>
    <xf numFmtId="0" fontId="2" fillId="0" borderId="7">
      <alignment horizontal="center"/>
    </xf>
    <xf numFmtId="49" fontId="2" fillId="0" borderId="7">
      <alignment horizontal="center"/>
    </xf>
    <xf numFmtId="0" fontId="1" fillId="0" borderId="7"/>
    <xf numFmtId="0" fontId="2" fillId="0" borderId="2">
      <alignment horizontal="center"/>
    </xf>
    <xf numFmtId="49" fontId="2" fillId="2" borderId="2">
      <alignment horizontal="center"/>
    </xf>
    <xf numFmtId="49" fontId="2" fillId="0" borderId="2">
      <alignment horizontal="center"/>
    </xf>
    <xf numFmtId="0" fontId="4" fillId="0" borderId="1">
      <alignment horizontal="center" wrapText="1"/>
    </xf>
    <xf numFmtId="0" fontId="5" fillId="0" borderId="1"/>
    <xf numFmtId="0" fontId="6" fillId="0" borderId="1">
      <alignment horizontal="center"/>
    </xf>
    <xf numFmtId="0" fontId="6" fillId="0" borderId="1"/>
    <xf numFmtId="0" fontId="7" fillId="0" borderId="1"/>
    <xf numFmtId="0" fontId="8" fillId="0" borderId="1"/>
    <xf numFmtId="0" fontId="9" fillId="0" borderId="2">
      <alignment horizontal="center" vertical="center"/>
    </xf>
    <xf numFmtId="0" fontId="9" fillId="0" borderId="2"/>
    <xf numFmtId="0" fontId="9" fillId="0" borderId="1"/>
    <xf numFmtId="0" fontId="2" fillId="0" borderId="4">
      <alignment horizontal="center" vertical="center" wrapText="1"/>
    </xf>
    <xf numFmtId="49" fontId="10" fillId="0" borderId="4">
      <alignment horizontal="center" vertical="center" wrapText="1"/>
    </xf>
    <xf numFmtId="49" fontId="10" fillId="0" borderId="8">
      <alignment horizontal="center" vertical="center" wrapText="1"/>
    </xf>
    <xf numFmtId="49" fontId="10" fillId="0" borderId="4">
      <alignment horizontal="center" vertical="center"/>
    </xf>
    <xf numFmtId="49" fontId="11" fillId="2" borderId="4">
      <alignment horizontal="center" vertical="center"/>
    </xf>
    <xf numFmtId="49" fontId="11" fillId="2" borderId="9">
      <alignment horizontal="center" vertical="center"/>
    </xf>
    <xf numFmtId="0" fontId="11" fillId="0" borderId="9">
      <alignment horizontal="center" vertical="center"/>
    </xf>
    <xf numFmtId="0" fontId="11" fillId="0" borderId="10">
      <alignment horizontal="center" vertical="center"/>
    </xf>
    <xf numFmtId="0" fontId="11" fillId="0" borderId="4">
      <alignment horizontal="left" vertical="top" wrapText="1"/>
    </xf>
    <xf numFmtId="49" fontId="11" fillId="2" borderId="8">
      <alignment horizontal="center" vertical="center" wrapText="1"/>
    </xf>
    <xf numFmtId="0" fontId="11" fillId="2" borderId="4">
      <alignment horizontal="center" vertical="top"/>
    </xf>
    <xf numFmtId="164" fontId="2" fillId="0" borderId="4">
      <alignment vertical="top"/>
    </xf>
    <xf numFmtId="4" fontId="2" fillId="0" borderId="4">
      <alignment vertical="top" wrapText="1"/>
    </xf>
    <xf numFmtId="0" fontId="11" fillId="0" borderId="3">
      <alignment horizontal="left" vertical="top" wrapText="1"/>
    </xf>
    <xf numFmtId="49" fontId="11" fillId="2" borderId="3">
      <alignment horizontal="center" vertical="center" wrapText="1"/>
    </xf>
    <xf numFmtId="0" fontId="2" fillId="0" borderId="3">
      <alignment vertical="top" wrapText="1"/>
    </xf>
    <xf numFmtId="49" fontId="11" fillId="0" borderId="3">
      <alignment horizontal="center" vertical="top" wrapText="1"/>
    </xf>
    <xf numFmtId="49" fontId="2" fillId="0" borderId="3">
      <alignment horizontal="center" vertical="top" wrapText="1"/>
    </xf>
    <xf numFmtId="164" fontId="2" fillId="0" borderId="3">
      <alignment vertical="top"/>
    </xf>
    <xf numFmtId="4" fontId="2" fillId="0" borderId="3">
      <alignment vertical="top" wrapText="1"/>
    </xf>
    <xf numFmtId="0" fontId="2" fillId="0" borderId="6">
      <alignment horizontal="left" vertical="top" wrapText="1"/>
    </xf>
    <xf numFmtId="49" fontId="2" fillId="2" borderId="6">
      <alignment horizontal="center" vertical="center"/>
    </xf>
    <xf numFmtId="0" fontId="1" fillId="0" borderId="6">
      <alignment vertical="top" wrapText="1"/>
    </xf>
    <xf numFmtId="49" fontId="2" fillId="0" borderId="6">
      <alignment horizontal="center" vertical="top" wrapText="1"/>
    </xf>
    <xf numFmtId="49" fontId="2" fillId="0" borderId="6">
      <alignment horizontal="center" vertical="top"/>
    </xf>
    <xf numFmtId="164" fontId="1" fillId="0" borderId="6">
      <alignment vertical="top"/>
    </xf>
    <xf numFmtId="0" fontId="11" fillId="0" borderId="1">
      <alignment horizontal="left" wrapText="1"/>
    </xf>
    <xf numFmtId="49" fontId="11" fillId="2" borderId="11">
      <alignment horizontal="center"/>
    </xf>
    <xf numFmtId="0" fontId="11" fillId="0" borderId="11">
      <alignment horizontal="center"/>
    </xf>
    <xf numFmtId="49" fontId="11" fillId="0" borderId="11">
      <alignment horizontal="center"/>
    </xf>
    <xf numFmtId="0" fontId="11" fillId="0" borderId="1">
      <alignment horizontal="left"/>
    </xf>
    <xf numFmtId="49" fontId="11" fillId="2" borderId="1">
      <alignment horizontal="center"/>
    </xf>
    <xf numFmtId="0" fontId="11" fillId="0" borderId="2">
      <alignment horizontal="center"/>
    </xf>
    <xf numFmtId="0" fontId="11" fillId="0" borderId="1">
      <alignment horizontal="center"/>
    </xf>
    <xf numFmtId="49" fontId="11" fillId="0" borderId="1">
      <alignment horizontal="center"/>
    </xf>
    <xf numFmtId="0" fontId="11" fillId="0" borderId="7">
      <alignment horizontal="center"/>
    </xf>
    <xf numFmtId="49" fontId="11" fillId="2" borderId="2">
      <alignment horizontal="center"/>
    </xf>
    <xf numFmtId="49" fontId="11" fillId="0" borderId="2">
      <alignment horizontal="center"/>
    </xf>
    <xf numFmtId="0" fontId="12" fillId="0" borderId="1"/>
    <xf numFmtId="49" fontId="11" fillId="0" borderId="7">
      <alignment horizontal="center"/>
    </xf>
    <xf numFmtId="0" fontId="11" fillId="0" borderId="1">
      <alignment horizontal="center" vertical="top"/>
    </xf>
    <xf numFmtId="0" fontId="16" fillId="0" borderId="0"/>
    <xf numFmtId="0" fontId="16" fillId="0" borderId="0"/>
    <xf numFmtId="0" fontId="16" fillId="0" borderId="0"/>
    <xf numFmtId="0" fontId="13" fillId="0" borderId="1"/>
    <xf numFmtId="0" fontId="13" fillId="0" borderId="1"/>
    <xf numFmtId="0" fontId="14" fillId="3" borderId="1"/>
    <xf numFmtId="0" fontId="2" fillId="0" borderId="4">
      <alignment horizontal="left" vertical="top" wrapText="1"/>
    </xf>
    <xf numFmtId="0" fontId="2" fillId="0" borderId="3">
      <alignment horizontal="left" vertical="top" wrapText="1"/>
    </xf>
    <xf numFmtId="0" fontId="13" fillId="0" borderId="1"/>
    <xf numFmtId="49" fontId="2" fillId="2" borderId="3">
      <alignment horizontal="center" vertical="center"/>
    </xf>
    <xf numFmtId="0" fontId="14" fillId="0" borderId="1"/>
    <xf numFmtId="0" fontId="2" fillId="0" borderId="12">
      <alignment horizontal="center" vertical="top"/>
    </xf>
    <xf numFmtId="0" fontId="1" fillId="0" borderId="6">
      <alignment vertical="top"/>
    </xf>
    <xf numFmtId="0" fontId="1" fillId="0" borderId="3">
      <alignment vertical="top"/>
    </xf>
    <xf numFmtId="49" fontId="2" fillId="0" borderId="3">
      <alignment horizontal="center" vertical="top"/>
    </xf>
    <xf numFmtId="49" fontId="2" fillId="2" borderId="2"/>
    <xf numFmtId="164" fontId="1" fillId="0" borderId="4">
      <alignment vertical="top"/>
    </xf>
    <xf numFmtId="164" fontId="1" fillId="0" borderId="3">
      <alignment vertical="top"/>
    </xf>
    <xf numFmtId="0" fontId="1" fillId="0" borderId="4">
      <alignment vertical="top"/>
    </xf>
    <xf numFmtId="0" fontId="15" fillId="0" borderId="1"/>
    <xf numFmtId="49" fontId="11" fillId="2" borderId="8">
      <alignment horizontal="center" vertical="center"/>
    </xf>
    <xf numFmtId="49" fontId="11" fillId="2" borderId="3">
      <alignment horizontal="center" vertical="center"/>
    </xf>
    <xf numFmtId="49" fontId="11" fillId="0" borderId="3">
      <alignment horizontal="center" vertical="top"/>
    </xf>
    <xf numFmtId="4" fontId="2" fillId="0" borderId="4">
      <alignment vertical="top"/>
    </xf>
    <xf numFmtId="4" fontId="2" fillId="0" borderId="3">
      <alignment vertical="top"/>
    </xf>
    <xf numFmtId="0" fontId="1" fillId="0" borderId="4">
      <alignment vertical="top" wrapText="1"/>
    </xf>
    <xf numFmtId="49" fontId="2" fillId="2" borderId="3">
      <alignment horizontal="center" vertical="center" wrapText="1"/>
    </xf>
    <xf numFmtId="0" fontId="1" fillId="0" borderId="3">
      <alignment vertical="top" wrapText="1"/>
    </xf>
    <xf numFmtId="0" fontId="18" fillId="0" borderId="1"/>
  </cellStyleXfs>
  <cellXfs count="241">
    <xf numFmtId="0" fontId="0" fillId="0" borderId="0" xfId="0"/>
    <xf numFmtId="0" fontId="0" fillId="0" borderId="0" xfId="0" applyProtection="1">
      <protection locked="0"/>
    </xf>
    <xf numFmtId="0" fontId="5" fillId="0" borderId="1" xfId="47" applyNumberFormat="1" applyProtection="1"/>
    <xf numFmtId="0" fontId="17" fillId="4" borderId="29" xfId="0" applyNumberFormat="1" applyFont="1" applyFill="1" applyBorder="1" applyAlignment="1">
      <alignment horizontal="center" vertical="top" wrapText="1"/>
    </xf>
    <xf numFmtId="0" fontId="17" fillId="4" borderId="19" xfId="0" applyNumberFormat="1" applyFont="1" applyFill="1" applyBorder="1" applyAlignment="1">
      <alignment horizontal="center" vertical="top" wrapText="1"/>
    </xf>
    <xf numFmtId="0" fontId="17" fillId="4" borderId="23" xfId="0" applyNumberFormat="1" applyFont="1" applyFill="1" applyBorder="1" applyAlignment="1">
      <alignment horizontal="center" vertical="top" wrapText="1"/>
    </xf>
    <xf numFmtId="0" fontId="17" fillId="4" borderId="24" xfId="0" applyNumberFormat="1" applyFont="1" applyFill="1" applyBorder="1" applyAlignment="1">
      <alignment horizontal="center" vertical="top" wrapText="1"/>
    </xf>
    <xf numFmtId="0" fontId="17" fillId="4" borderId="27" xfId="0" applyNumberFormat="1" applyFont="1" applyFill="1" applyBorder="1" applyAlignment="1">
      <alignment horizontal="center" vertical="top" wrapText="1"/>
    </xf>
    <xf numFmtId="0" fontId="17" fillId="4" borderId="28" xfId="0" applyNumberFormat="1" applyFont="1" applyFill="1" applyBorder="1" applyAlignment="1">
      <alignment horizontal="center" vertical="top" wrapText="1"/>
    </xf>
    <xf numFmtId="0" fontId="17" fillId="4" borderId="30" xfId="0" applyNumberFormat="1" applyFont="1" applyFill="1" applyBorder="1" applyAlignment="1">
      <alignment horizontal="center" vertical="top" wrapText="1"/>
    </xf>
    <xf numFmtId="0" fontId="17" fillId="4" borderId="20" xfId="0" applyNumberFormat="1" applyFont="1" applyFill="1" applyBorder="1" applyAlignment="1">
      <alignment horizontal="center" vertical="top" wrapText="1"/>
    </xf>
    <xf numFmtId="0" fontId="17" fillId="4" borderId="33" xfId="0" applyNumberFormat="1" applyFont="1" applyFill="1" applyBorder="1" applyAlignment="1">
      <alignment horizontal="center" vertical="top" wrapText="1"/>
    </xf>
    <xf numFmtId="0" fontId="17" fillId="4" borderId="43" xfId="0" applyNumberFormat="1" applyFont="1" applyFill="1" applyBorder="1" applyAlignment="1">
      <alignment horizontal="center" vertical="top" wrapText="1"/>
    </xf>
    <xf numFmtId="0" fontId="17" fillId="4" borderId="40" xfId="0" applyNumberFormat="1" applyFont="1" applyFill="1" applyBorder="1" applyAlignment="1">
      <alignment horizontal="center" vertical="top" wrapText="1"/>
    </xf>
    <xf numFmtId="0" fontId="17" fillId="4" borderId="37" xfId="0" applyNumberFormat="1" applyFont="1" applyFill="1" applyBorder="1" applyAlignment="1">
      <alignment horizontal="center" vertical="top" wrapText="1"/>
    </xf>
    <xf numFmtId="0" fontId="17" fillId="4" borderId="38" xfId="0" applyNumberFormat="1" applyFont="1" applyFill="1" applyBorder="1" applyAlignment="1">
      <alignment horizontal="center" vertical="top" wrapText="1"/>
    </xf>
    <xf numFmtId="0" fontId="17" fillId="4" borderId="36" xfId="0" applyNumberFormat="1" applyFont="1" applyFill="1" applyBorder="1" applyAlignment="1">
      <alignment horizontal="center" vertical="top" wrapText="1"/>
    </xf>
    <xf numFmtId="0" fontId="17" fillId="4" borderId="45" xfId="0" applyNumberFormat="1" applyFont="1" applyFill="1" applyBorder="1" applyAlignment="1">
      <alignment horizontal="center" vertical="top" wrapText="1"/>
    </xf>
    <xf numFmtId="0" fontId="0" fillId="0" borderId="0" xfId="0" applyAlignment="1" applyProtection="1">
      <alignment horizontal="center"/>
      <protection locked="0"/>
    </xf>
    <xf numFmtId="0" fontId="17" fillId="4" borderId="50" xfId="0" applyNumberFormat="1" applyFont="1" applyFill="1" applyBorder="1" applyAlignment="1">
      <alignment horizontal="center" vertical="top" wrapText="1"/>
    </xf>
    <xf numFmtId="0" fontId="17" fillId="4" borderId="53" xfId="0" applyNumberFormat="1" applyFont="1" applyFill="1" applyBorder="1" applyAlignment="1">
      <alignment horizontal="center" vertical="top" wrapText="1"/>
    </xf>
    <xf numFmtId="0" fontId="17" fillId="4" borderId="49" xfId="0" applyNumberFormat="1" applyFont="1" applyFill="1" applyBorder="1" applyAlignment="1">
      <alignment horizontal="center" vertical="top" wrapText="1"/>
    </xf>
    <xf numFmtId="0" fontId="17" fillId="4" borderId="55" xfId="0" applyNumberFormat="1" applyFont="1" applyFill="1" applyBorder="1" applyAlignment="1">
      <alignment horizontal="center" vertical="top" wrapText="1"/>
    </xf>
    <xf numFmtId="0" fontId="17" fillId="4" borderId="57" xfId="0" applyNumberFormat="1" applyFont="1" applyFill="1" applyBorder="1" applyAlignment="1">
      <alignment horizontal="center" vertical="top" wrapText="1"/>
    </xf>
    <xf numFmtId="0" fontId="17" fillId="4" borderId="59" xfId="0" applyNumberFormat="1" applyFont="1" applyFill="1" applyBorder="1" applyAlignment="1">
      <alignment horizontal="center" vertical="top" wrapText="1"/>
    </xf>
    <xf numFmtId="0" fontId="17" fillId="4" borderId="60" xfId="0" applyNumberFormat="1" applyFont="1" applyFill="1" applyBorder="1" applyAlignment="1">
      <alignment horizontal="center" vertical="top" wrapText="1"/>
    </xf>
    <xf numFmtId="0" fontId="17" fillId="4" borderId="62" xfId="0" applyNumberFormat="1" applyFont="1" applyFill="1" applyBorder="1" applyAlignment="1">
      <alignment horizontal="center" vertical="top" wrapText="1"/>
    </xf>
    <xf numFmtId="0" fontId="17" fillId="4" borderId="63" xfId="0" applyNumberFormat="1" applyFont="1" applyFill="1" applyBorder="1" applyAlignment="1">
      <alignment horizontal="center" vertical="top" wrapText="1"/>
    </xf>
    <xf numFmtId="0" fontId="17" fillId="4" borderId="65" xfId="0" applyNumberFormat="1" applyFont="1" applyFill="1" applyBorder="1" applyAlignment="1">
      <alignment horizontal="center" vertical="top" wrapText="1"/>
    </xf>
    <xf numFmtId="14" fontId="17" fillId="4" borderId="56" xfId="0" applyNumberFormat="1" applyFont="1" applyFill="1" applyBorder="1" applyAlignment="1">
      <alignment horizontal="center" vertical="top" wrapText="1"/>
    </xf>
    <xf numFmtId="14" fontId="17" fillId="4" borderId="51" xfId="0" applyNumberFormat="1" applyFont="1" applyFill="1" applyBorder="1" applyAlignment="1">
      <alignment horizontal="center" vertical="top" wrapText="1"/>
    </xf>
    <xf numFmtId="14" fontId="17" fillId="4" borderId="38" xfId="0" applyNumberFormat="1" applyFont="1" applyFill="1" applyBorder="1" applyAlignment="1">
      <alignment horizontal="center" vertical="top" wrapText="1"/>
    </xf>
    <xf numFmtId="14" fontId="17" fillId="4" borderId="50" xfId="0" applyNumberFormat="1" applyFont="1" applyFill="1" applyBorder="1" applyAlignment="1">
      <alignment horizontal="center" vertical="top" wrapText="1"/>
    </xf>
    <xf numFmtId="14" fontId="17" fillId="4" borderId="58" xfId="0" applyNumberFormat="1" applyFont="1" applyFill="1" applyBorder="1" applyAlignment="1">
      <alignment horizontal="center" vertical="top" wrapText="1"/>
    </xf>
    <xf numFmtId="14" fontId="17" fillId="4" borderId="54" xfId="0" applyNumberFormat="1" applyFont="1" applyFill="1" applyBorder="1" applyAlignment="1">
      <alignment horizontal="center" vertical="top" wrapText="1"/>
    </xf>
    <xf numFmtId="14" fontId="17" fillId="4" borderId="27" xfId="0" applyNumberFormat="1" applyFont="1" applyFill="1" applyBorder="1" applyAlignment="1">
      <alignment horizontal="center" vertical="top" wrapText="1"/>
    </xf>
    <xf numFmtId="14" fontId="17" fillId="4" borderId="61" xfId="0" applyNumberFormat="1" applyFont="1" applyFill="1" applyBorder="1" applyAlignment="1">
      <alignment horizontal="center" vertical="top" wrapText="1"/>
    </xf>
    <xf numFmtId="14" fontId="17" fillId="4" borderId="60" xfId="0" applyNumberFormat="1" applyFont="1" applyFill="1" applyBorder="1" applyAlignment="1">
      <alignment horizontal="center" vertical="top" wrapText="1"/>
    </xf>
    <xf numFmtId="0" fontId="17" fillId="4" borderId="32" xfId="0" applyNumberFormat="1" applyFont="1" applyFill="1" applyBorder="1" applyAlignment="1">
      <alignment horizontal="center" vertical="top" wrapText="1"/>
    </xf>
    <xf numFmtId="0" fontId="17" fillId="4" borderId="64" xfId="0" applyNumberFormat="1" applyFont="1" applyFill="1" applyBorder="1" applyAlignment="1">
      <alignment horizontal="center" vertical="top" wrapText="1"/>
    </xf>
    <xf numFmtId="14" fontId="17" fillId="4" borderId="39" xfId="0" applyNumberFormat="1" applyFont="1" applyFill="1" applyBorder="1" applyAlignment="1">
      <alignment horizontal="center" vertical="top" wrapText="1"/>
    </xf>
    <xf numFmtId="14" fontId="17" fillId="4" borderId="34" xfId="0" applyNumberFormat="1" applyFont="1" applyFill="1" applyBorder="1" applyAlignment="1">
      <alignment horizontal="center" vertical="top" wrapText="1"/>
    </xf>
    <xf numFmtId="0" fontId="17" fillId="4" borderId="25" xfId="0" applyNumberFormat="1" applyFont="1" applyFill="1" applyBorder="1" applyAlignment="1">
      <alignment horizontal="center" vertical="top" wrapText="1"/>
    </xf>
    <xf numFmtId="0" fontId="17" fillId="4" borderId="58" xfId="0" applyNumberFormat="1" applyFont="1" applyFill="1" applyBorder="1" applyAlignment="1">
      <alignment horizontal="center" vertical="top" wrapText="1"/>
    </xf>
    <xf numFmtId="0" fontId="17" fillId="4" borderId="31" xfId="0" applyNumberFormat="1" applyFont="1" applyFill="1" applyBorder="1" applyAlignment="1">
      <alignment horizontal="center" vertical="top" wrapText="1"/>
    </xf>
    <xf numFmtId="0" fontId="17" fillId="4" borderId="41" xfId="0" applyNumberFormat="1" applyFont="1" applyFill="1" applyBorder="1" applyAlignment="1">
      <alignment horizontal="center" vertical="top" wrapText="1"/>
    </xf>
    <xf numFmtId="0" fontId="17" fillId="4" borderId="44" xfId="0" applyNumberFormat="1" applyFont="1" applyFill="1" applyBorder="1" applyAlignment="1">
      <alignment horizontal="center" vertical="top" wrapText="1"/>
    </xf>
    <xf numFmtId="0" fontId="17" fillId="4" borderId="26" xfId="0" applyNumberFormat="1" applyFont="1" applyFill="1" applyBorder="1" applyAlignment="1">
      <alignment horizontal="center" vertical="top" wrapText="1"/>
    </xf>
    <xf numFmtId="0" fontId="17" fillId="4" borderId="54" xfId="0" applyNumberFormat="1" applyFont="1" applyFill="1" applyBorder="1" applyAlignment="1">
      <alignment horizontal="center" vertical="top" wrapText="1"/>
    </xf>
    <xf numFmtId="0" fontId="17" fillId="4" borderId="51" xfId="0" applyNumberFormat="1" applyFont="1" applyFill="1" applyBorder="1" applyAlignment="1">
      <alignment horizontal="center" vertical="top" wrapText="1"/>
    </xf>
    <xf numFmtId="0" fontId="17" fillId="4" borderId="73" xfId="0" applyNumberFormat="1" applyFont="1" applyFill="1" applyBorder="1" applyAlignment="1">
      <alignment horizontal="center" vertical="top" wrapText="1"/>
    </xf>
    <xf numFmtId="14" fontId="17" fillId="4" borderId="74" xfId="0" applyNumberFormat="1" applyFont="1" applyFill="1" applyBorder="1" applyAlignment="1">
      <alignment horizontal="center" vertical="top" wrapText="1"/>
    </xf>
    <xf numFmtId="49" fontId="2" fillId="4" borderId="3" xfId="71" applyNumberFormat="1" applyFont="1" applyFill="1" applyAlignment="1" applyProtection="1">
      <alignment horizontal="center" vertical="top" wrapText="1"/>
    </xf>
    <xf numFmtId="49" fontId="2" fillId="4" borderId="48" xfId="71" applyNumberFormat="1" applyFont="1" applyFill="1" applyBorder="1" applyAlignment="1" applyProtection="1">
      <alignment horizontal="center" vertical="top" wrapText="1"/>
    </xf>
    <xf numFmtId="0" fontId="17" fillId="4" borderId="61" xfId="0" applyNumberFormat="1" applyFont="1" applyFill="1" applyBorder="1" applyAlignment="1">
      <alignment horizontal="center" vertical="top" wrapText="1"/>
    </xf>
    <xf numFmtId="49" fontId="2" fillId="4" borderId="76" xfId="71" applyNumberFormat="1" applyFont="1" applyFill="1" applyBorder="1" applyAlignment="1" applyProtection="1">
      <alignment horizontal="center" vertical="top" wrapText="1"/>
    </xf>
    <xf numFmtId="49" fontId="2" fillId="4" borderId="6" xfId="71" applyNumberFormat="1" applyFont="1" applyFill="1" applyBorder="1" applyAlignment="1" applyProtection="1">
      <alignment horizontal="center" vertical="top" wrapText="1"/>
    </xf>
    <xf numFmtId="0" fontId="17" fillId="4" borderId="77" xfId="0" applyNumberFormat="1" applyFont="1" applyFill="1" applyBorder="1" applyAlignment="1">
      <alignment horizontal="center" vertical="top" wrapText="1"/>
    </xf>
    <xf numFmtId="14" fontId="17" fillId="4" borderId="16" xfId="0" applyNumberFormat="1" applyFont="1" applyFill="1" applyBorder="1" applyAlignment="1">
      <alignment horizontal="center" vertical="top" wrapText="1"/>
    </xf>
    <xf numFmtId="0" fontId="17" fillId="4" borderId="66" xfId="0" applyNumberFormat="1" applyFont="1" applyFill="1" applyBorder="1" applyAlignment="1">
      <alignment horizontal="center" vertical="top" wrapText="1"/>
    </xf>
    <xf numFmtId="49" fontId="2" fillId="4" borderId="6" xfId="78" applyNumberFormat="1" applyFont="1" applyFill="1" applyAlignment="1" applyProtection="1">
      <alignment horizontal="center" vertical="top" wrapText="1"/>
    </xf>
    <xf numFmtId="0" fontId="5" fillId="5" borderId="1" xfId="47" applyNumberFormat="1" applyFill="1" applyProtection="1"/>
    <xf numFmtId="0" fontId="0" fillId="5" borderId="0" xfId="0" applyFill="1" applyProtection="1">
      <protection locked="0"/>
    </xf>
    <xf numFmtId="0" fontId="17" fillId="4" borderId="1" xfId="0" applyNumberFormat="1" applyFont="1" applyFill="1" applyBorder="1" applyAlignment="1">
      <alignment horizontal="center" vertical="top" wrapText="1"/>
    </xf>
    <xf numFmtId="14" fontId="17" fillId="4" borderId="1" xfId="0" applyNumberFormat="1" applyFont="1" applyFill="1" applyBorder="1" applyAlignment="1">
      <alignment horizontal="center" vertical="top" wrapText="1"/>
    </xf>
    <xf numFmtId="0" fontId="17" fillId="4" borderId="76" xfId="0" applyNumberFormat="1" applyFont="1" applyFill="1" applyBorder="1" applyAlignment="1">
      <alignment horizontal="center" vertical="top" wrapText="1"/>
    </xf>
    <xf numFmtId="0" fontId="5" fillId="4" borderId="1" xfId="47" applyNumberFormat="1" applyFill="1" applyProtection="1"/>
    <xf numFmtId="0" fontId="6" fillId="4" borderId="1" xfId="49" applyNumberFormat="1" applyFill="1" applyProtection="1"/>
    <xf numFmtId="164" fontId="2" fillId="4" borderId="4" xfId="66" applyNumberFormat="1" applyFill="1" applyProtection="1">
      <alignment vertical="top"/>
    </xf>
    <xf numFmtId="0" fontId="8" fillId="4" borderId="1" xfId="51" applyNumberFormat="1" applyFill="1" applyProtection="1"/>
    <xf numFmtId="0" fontId="5" fillId="4" borderId="1" xfId="47" applyNumberFormat="1" applyFill="1" applyAlignment="1" applyProtection="1">
      <alignment horizontal="center"/>
    </xf>
    <xf numFmtId="49" fontId="11" fillId="4" borderId="4" xfId="59" applyNumberFormat="1" applyFill="1" applyProtection="1">
      <alignment horizontal="center" vertical="center"/>
    </xf>
    <xf numFmtId="49" fontId="11" fillId="4" borderId="9" xfId="60" applyNumberFormat="1" applyFill="1" applyProtection="1">
      <alignment horizontal="center" vertical="center"/>
    </xf>
    <xf numFmtId="0" fontId="11" fillId="4" borderId="9" xfId="61" applyNumberFormat="1" applyFill="1" applyAlignment="1" applyProtection="1">
      <alignment horizontal="center" vertical="center"/>
    </xf>
    <xf numFmtId="0" fontId="11" fillId="4" borderId="9" xfId="61" applyNumberFormat="1" applyFill="1" applyProtection="1">
      <alignment horizontal="center" vertical="center"/>
    </xf>
    <xf numFmtId="0" fontId="11" fillId="4" borderId="10" xfId="62" applyNumberFormat="1" applyFill="1" applyProtection="1">
      <alignment horizontal="center" vertical="center"/>
    </xf>
    <xf numFmtId="0" fontId="11" fillId="4" borderId="4" xfId="63" applyNumberFormat="1" applyFill="1" applyProtection="1">
      <alignment horizontal="left" vertical="top" wrapText="1"/>
    </xf>
    <xf numFmtId="49" fontId="11" fillId="4" borderId="8" xfId="64" applyNumberFormat="1" applyFill="1" applyProtection="1">
      <alignment horizontal="center" vertical="center" wrapText="1"/>
    </xf>
    <xf numFmtId="0" fontId="2" fillId="4" borderId="4" xfId="65" applyNumberFormat="1" applyFont="1" applyFill="1" applyAlignment="1" applyProtection="1">
      <alignment horizontal="center" vertical="top"/>
    </xf>
    <xf numFmtId="0" fontId="2" fillId="4" borderId="4" xfId="65" applyNumberFormat="1" applyFont="1" applyFill="1" applyProtection="1">
      <alignment horizontal="center" vertical="top"/>
    </xf>
    <xf numFmtId="0" fontId="11" fillId="4" borderId="4" xfId="65" applyNumberFormat="1" applyFill="1" applyProtection="1">
      <alignment horizontal="center" vertical="top"/>
    </xf>
    <xf numFmtId="4" fontId="2" fillId="4" borderId="4" xfId="67" applyNumberFormat="1" applyFill="1" applyProtection="1">
      <alignment vertical="top" wrapText="1"/>
    </xf>
    <xf numFmtId="0" fontId="11" fillId="4" borderId="3" xfId="68" applyNumberFormat="1" applyFill="1" applyProtection="1">
      <alignment horizontal="left" vertical="top" wrapText="1"/>
    </xf>
    <xf numFmtId="49" fontId="11" fillId="4" borderId="3" xfId="69" applyNumberFormat="1" applyFill="1" applyProtection="1">
      <alignment horizontal="center" vertical="center" wrapText="1"/>
    </xf>
    <xf numFmtId="0" fontId="2" fillId="4" borderId="3" xfId="70" applyNumberFormat="1" applyFont="1" applyFill="1" applyAlignment="1" applyProtection="1">
      <alignment horizontal="center" vertical="top" wrapText="1"/>
    </xf>
    <xf numFmtId="49" fontId="2" fillId="4" borderId="3" xfId="71" applyNumberFormat="1" applyFont="1" applyFill="1" applyProtection="1">
      <alignment horizontal="center" vertical="top" wrapText="1"/>
    </xf>
    <xf numFmtId="49" fontId="2" fillId="4" borderId="3" xfId="71" applyNumberFormat="1" applyFont="1" applyFill="1" applyBorder="1" applyProtection="1">
      <alignment horizontal="center" vertical="top" wrapText="1"/>
    </xf>
    <xf numFmtId="0" fontId="17" fillId="4" borderId="35" xfId="0" applyNumberFormat="1" applyFont="1" applyFill="1" applyBorder="1" applyAlignment="1">
      <alignment horizontal="center" vertical="top" wrapText="1"/>
    </xf>
    <xf numFmtId="49" fontId="2" fillId="4" borderId="3" xfId="71" applyNumberFormat="1" applyFont="1" applyFill="1" applyBorder="1" applyAlignment="1" applyProtection="1">
      <alignment horizontal="center" vertical="top" wrapText="1"/>
    </xf>
    <xf numFmtId="49" fontId="11" fillId="4" borderId="3" xfId="71" applyNumberFormat="1" applyFill="1" applyBorder="1" applyProtection="1">
      <alignment horizontal="center" vertical="top" wrapText="1"/>
    </xf>
    <xf numFmtId="49" fontId="2" fillId="4" borderId="3" xfId="72" applyNumberFormat="1" applyFill="1" applyBorder="1" applyProtection="1">
      <alignment horizontal="center" vertical="top" wrapText="1"/>
    </xf>
    <xf numFmtId="164" fontId="2" fillId="4" borderId="3" xfId="73" applyNumberFormat="1" applyFill="1" applyProtection="1">
      <alignment vertical="top"/>
    </xf>
    <xf numFmtId="4" fontId="2" fillId="4" borderId="3" xfId="74" applyNumberFormat="1" applyFill="1" applyProtection="1">
      <alignment vertical="top" wrapText="1"/>
    </xf>
    <xf numFmtId="0" fontId="2" fillId="4" borderId="6" xfId="75" applyNumberFormat="1" applyFill="1" applyProtection="1">
      <alignment horizontal="left" vertical="top" wrapText="1"/>
    </xf>
    <xf numFmtId="49" fontId="2" fillId="4" borderId="6" xfId="76" applyNumberFormat="1" applyFill="1" applyProtection="1">
      <alignment horizontal="center" vertical="center"/>
    </xf>
    <xf numFmtId="0" fontId="2" fillId="4" borderId="6" xfId="77" applyNumberFormat="1" applyFont="1" applyFill="1" applyAlignment="1" applyProtection="1">
      <alignment horizontal="center" vertical="top" wrapText="1"/>
    </xf>
    <xf numFmtId="49" fontId="2" fillId="4" borderId="6" xfId="78" applyNumberFormat="1" applyFont="1" applyFill="1" applyProtection="1">
      <alignment horizontal="center" vertical="top" wrapText="1"/>
    </xf>
    <xf numFmtId="49" fontId="2" fillId="4" borderId="6" xfId="78" applyNumberFormat="1" applyFont="1" applyFill="1" applyBorder="1" applyProtection="1">
      <alignment horizontal="center" vertical="top" wrapText="1"/>
    </xf>
    <xf numFmtId="49" fontId="2" fillId="4" borderId="6" xfId="78" applyNumberFormat="1" applyFont="1" applyFill="1" applyBorder="1" applyAlignment="1" applyProtection="1">
      <alignment horizontal="center" vertical="top" wrapText="1"/>
    </xf>
    <xf numFmtId="49" fontId="2" fillId="4" borderId="6" xfId="79" applyNumberFormat="1" applyFill="1" applyBorder="1" applyProtection="1">
      <alignment horizontal="center" vertical="top"/>
    </xf>
    <xf numFmtId="49" fontId="2" fillId="4" borderId="6" xfId="78" applyNumberFormat="1" applyFill="1" applyBorder="1" applyProtection="1">
      <alignment horizontal="center" vertical="top" wrapText="1"/>
    </xf>
    <xf numFmtId="164" fontId="1" fillId="4" borderId="6" xfId="80" applyNumberFormat="1" applyFill="1" applyProtection="1">
      <alignment vertical="top"/>
    </xf>
    <xf numFmtId="49" fontId="2" fillId="4" borderId="6" xfId="78" applyNumberFormat="1" applyFill="1" applyProtection="1">
      <alignment horizontal="center" vertical="top" wrapText="1"/>
    </xf>
    <xf numFmtId="49" fontId="2" fillId="4" borderId="6" xfId="79" applyNumberFormat="1" applyFill="1" applyProtection="1">
      <alignment horizontal="center" vertical="top"/>
    </xf>
    <xf numFmtId="49" fontId="2" fillId="4" borderId="46" xfId="78" applyNumberFormat="1" applyFont="1" applyFill="1" applyBorder="1" applyAlignment="1" applyProtection="1">
      <alignment horizontal="center" vertical="top" wrapText="1"/>
    </xf>
    <xf numFmtId="0" fontId="17" fillId="4" borderId="70" xfId="0" applyNumberFormat="1" applyFont="1" applyFill="1" applyBorder="1" applyAlignment="1">
      <alignment horizontal="center" vertical="top" wrapText="1"/>
    </xf>
    <xf numFmtId="0" fontId="17" fillId="4" borderId="67" xfId="0" applyNumberFormat="1" applyFont="1" applyFill="1" applyBorder="1" applyAlignment="1">
      <alignment horizontal="center" vertical="top" wrapText="1"/>
    </xf>
    <xf numFmtId="49" fontId="11" fillId="4" borderId="3" xfId="69" applyNumberFormat="1" applyFill="1" applyBorder="1" applyProtection="1">
      <alignment horizontal="center" vertical="center" wrapText="1"/>
    </xf>
    <xf numFmtId="0" fontId="2" fillId="4" borderId="3" xfId="70" applyNumberFormat="1" applyFont="1" applyFill="1" applyBorder="1" applyAlignment="1" applyProtection="1">
      <alignment horizontal="center" vertical="top" wrapText="1"/>
    </xf>
    <xf numFmtId="49" fontId="11" fillId="4" borderId="6" xfId="69" applyNumberFormat="1" applyFill="1" applyBorder="1" applyProtection="1">
      <alignment horizontal="center" vertical="center" wrapText="1"/>
    </xf>
    <xf numFmtId="0" fontId="2" fillId="4" borderId="6" xfId="70" applyNumberFormat="1" applyFont="1" applyFill="1" applyBorder="1" applyAlignment="1" applyProtection="1">
      <alignment horizontal="center" vertical="top" wrapText="1"/>
    </xf>
    <xf numFmtId="49" fontId="2" fillId="4" borderId="6" xfId="71" applyNumberFormat="1" applyFont="1" applyFill="1" applyBorder="1" applyProtection="1">
      <alignment horizontal="center" vertical="top" wrapText="1"/>
    </xf>
    <xf numFmtId="49" fontId="2" fillId="4" borderId="46" xfId="71" applyNumberFormat="1" applyFont="1" applyFill="1" applyBorder="1" applyProtection="1">
      <alignment horizontal="center" vertical="top" wrapText="1"/>
    </xf>
    <xf numFmtId="49" fontId="11" fillId="4" borderId="46" xfId="71" applyNumberFormat="1" applyFill="1" applyBorder="1" applyProtection="1">
      <alignment horizontal="center" vertical="top" wrapText="1"/>
    </xf>
    <xf numFmtId="49" fontId="2" fillId="4" borderId="46" xfId="72" applyNumberFormat="1" applyFill="1" applyBorder="1" applyProtection="1">
      <alignment horizontal="center" vertical="top" wrapText="1"/>
    </xf>
    <xf numFmtId="0" fontId="11" fillId="4" borderId="3" xfId="68" applyNumberFormat="1" applyFill="1" applyBorder="1" applyProtection="1">
      <alignment horizontal="left" vertical="top" wrapText="1"/>
    </xf>
    <xf numFmtId="49" fontId="11" fillId="4" borderId="6" xfId="71" applyNumberFormat="1" applyFill="1" applyBorder="1" applyProtection="1">
      <alignment horizontal="center" vertical="top" wrapText="1"/>
    </xf>
    <xf numFmtId="49" fontId="2" fillId="4" borderId="6" xfId="72" applyNumberFormat="1" applyFill="1" applyBorder="1" applyProtection="1">
      <alignment horizontal="center" vertical="top" wrapText="1"/>
    </xf>
    <xf numFmtId="0" fontId="11" fillId="4" borderId="6" xfId="68" applyNumberFormat="1" applyFill="1" applyBorder="1" applyProtection="1">
      <alignment horizontal="left" vertical="top" wrapText="1"/>
    </xf>
    <xf numFmtId="49" fontId="2" fillId="4" borderId="3" xfId="72" applyNumberFormat="1" applyFill="1" applyProtection="1">
      <alignment horizontal="center" vertical="top" wrapText="1"/>
    </xf>
    <xf numFmtId="49" fontId="11" fillId="4" borderId="3" xfId="71" applyNumberFormat="1" applyFill="1" applyProtection="1">
      <alignment horizontal="center" vertical="top" wrapText="1"/>
    </xf>
    <xf numFmtId="49" fontId="2" fillId="4" borderId="48" xfId="71" applyNumberFormat="1" applyFont="1" applyFill="1" applyBorder="1" applyProtection="1">
      <alignment horizontal="center" vertical="top" wrapText="1"/>
    </xf>
    <xf numFmtId="49" fontId="11" fillId="4" borderId="48" xfId="71" applyNumberFormat="1" applyFill="1" applyBorder="1" applyProtection="1">
      <alignment horizontal="center" vertical="top" wrapText="1"/>
    </xf>
    <xf numFmtId="49" fontId="2" fillId="4" borderId="71" xfId="78" applyNumberFormat="1" applyFont="1" applyFill="1" applyBorder="1" applyAlignment="1" applyProtection="1">
      <alignment horizontal="center" vertical="top" wrapText="1"/>
    </xf>
    <xf numFmtId="0" fontId="17" fillId="4" borderId="56" xfId="0" applyNumberFormat="1" applyFont="1" applyFill="1" applyBorder="1" applyAlignment="1">
      <alignment horizontal="center" vertical="top" wrapText="1"/>
    </xf>
    <xf numFmtId="49" fontId="2" fillId="4" borderId="18" xfId="78" applyNumberFormat="1" applyFont="1" applyFill="1" applyBorder="1" applyProtection="1">
      <alignment horizontal="center" vertical="top" wrapText="1"/>
    </xf>
    <xf numFmtId="49" fontId="2" fillId="4" borderId="18" xfId="79" applyNumberFormat="1" applyFill="1" applyBorder="1" applyProtection="1">
      <alignment horizontal="center" vertical="top"/>
    </xf>
    <xf numFmtId="49" fontId="2" fillId="4" borderId="18" xfId="78" applyNumberFormat="1" applyFill="1" applyBorder="1" applyProtection="1">
      <alignment horizontal="center" vertical="top" wrapText="1"/>
    </xf>
    <xf numFmtId="49" fontId="2" fillId="4" borderId="46" xfId="78" applyNumberFormat="1" applyFont="1" applyFill="1" applyBorder="1" applyProtection="1">
      <alignment horizontal="center" vertical="top" wrapText="1"/>
    </xf>
    <xf numFmtId="49" fontId="2" fillId="4" borderId="46" xfId="79" applyNumberFormat="1" applyFill="1" applyBorder="1" applyProtection="1">
      <alignment horizontal="center" vertical="top"/>
    </xf>
    <xf numFmtId="49" fontId="11" fillId="4" borderId="71" xfId="71" applyNumberFormat="1" applyFill="1" applyBorder="1" applyProtection="1">
      <alignment horizontal="center" vertical="top" wrapText="1"/>
    </xf>
    <xf numFmtId="49" fontId="2" fillId="4" borderId="46" xfId="78" applyNumberFormat="1" applyFill="1" applyBorder="1" applyProtection="1">
      <alignment horizontal="center" vertical="top" wrapText="1"/>
    </xf>
    <xf numFmtId="164" fontId="2" fillId="4" borderId="42" xfId="73" applyNumberFormat="1" applyFill="1" applyBorder="1" applyProtection="1">
      <alignment vertical="top"/>
    </xf>
    <xf numFmtId="4" fontId="2" fillId="4" borderId="42" xfId="74" applyNumberFormat="1" applyFill="1" applyBorder="1" applyProtection="1">
      <alignment vertical="top" wrapText="1"/>
    </xf>
    <xf numFmtId="49" fontId="11" fillId="4" borderId="18" xfId="69" applyNumberFormat="1" applyFill="1" applyBorder="1" applyProtection="1">
      <alignment horizontal="center" vertical="center" wrapText="1"/>
    </xf>
    <xf numFmtId="0" fontId="2" fillId="4" borderId="18" xfId="70" applyNumberFormat="1" applyFont="1" applyFill="1" applyBorder="1" applyAlignment="1" applyProtection="1">
      <alignment horizontal="center" vertical="top" wrapText="1"/>
    </xf>
    <xf numFmtId="49" fontId="2" fillId="4" borderId="18" xfId="71" applyNumberFormat="1" applyFont="1" applyFill="1" applyBorder="1" applyAlignment="1" applyProtection="1">
      <alignment horizontal="center" vertical="top" wrapText="1"/>
    </xf>
    <xf numFmtId="49" fontId="2" fillId="4" borderId="18" xfId="71" applyNumberFormat="1" applyFont="1" applyFill="1" applyBorder="1" applyProtection="1">
      <alignment horizontal="center" vertical="top" wrapText="1"/>
    </xf>
    <xf numFmtId="49" fontId="11" fillId="4" borderId="18" xfId="71" applyNumberFormat="1" applyFill="1" applyBorder="1" applyProtection="1">
      <alignment horizontal="center" vertical="top" wrapText="1"/>
    </xf>
    <xf numFmtId="49" fontId="2" fillId="4" borderId="18" xfId="72" applyNumberFormat="1" applyFill="1" applyBorder="1" applyProtection="1">
      <alignment horizontal="center" vertical="top" wrapText="1"/>
    </xf>
    <xf numFmtId="164" fontId="2" fillId="4" borderId="47" xfId="73" applyNumberFormat="1" applyFill="1" applyBorder="1" applyProtection="1">
      <alignment vertical="top"/>
    </xf>
    <xf numFmtId="4" fontId="2" fillId="4" borderId="47" xfId="74" applyNumberFormat="1" applyFill="1" applyBorder="1" applyProtection="1">
      <alignment vertical="top" wrapText="1"/>
    </xf>
    <xf numFmtId="0" fontId="11" fillId="4" borderId="18" xfId="68" applyNumberFormat="1" applyFill="1" applyBorder="1" applyAlignment="1" applyProtection="1">
      <alignment horizontal="left" vertical="top" wrapText="1"/>
    </xf>
    <xf numFmtId="49" fontId="11" fillId="4" borderId="15" xfId="69" applyNumberFormat="1" applyFill="1" applyBorder="1" applyProtection="1">
      <alignment horizontal="center" vertical="center" wrapText="1"/>
    </xf>
    <xf numFmtId="164" fontId="2" fillId="4" borderId="18" xfId="73" applyNumberFormat="1" applyFill="1" applyBorder="1" applyProtection="1">
      <alignment vertical="top"/>
    </xf>
    <xf numFmtId="4" fontId="2" fillId="4" borderId="18" xfId="74" applyNumberFormat="1" applyFill="1" applyBorder="1" applyProtection="1">
      <alignment vertical="top" wrapText="1"/>
    </xf>
    <xf numFmtId="164" fontId="2" fillId="4" borderId="3" xfId="73" applyNumberFormat="1" applyFill="1" applyBorder="1" applyProtection="1">
      <alignment vertical="top"/>
    </xf>
    <xf numFmtId="4" fontId="2" fillId="4" borderId="3" xfId="74" applyNumberFormat="1" applyFill="1" applyBorder="1" applyProtection="1">
      <alignment vertical="top" wrapText="1"/>
    </xf>
    <xf numFmtId="164" fontId="2" fillId="4" borderId="6" xfId="73" applyNumberFormat="1" applyFill="1" applyBorder="1" applyProtection="1">
      <alignment vertical="top"/>
    </xf>
    <xf numFmtId="4" fontId="2" fillId="4" borderId="6" xfId="74" applyNumberFormat="1" applyFill="1" applyBorder="1" applyProtection="1">
      <alignment vertical="top" wrapText="1"/>
    </xf>
    <xf numFmtId="49" fontId="2" fillId="4" borderId="3" xfId="78" applyNumberFormat="1" applyFont="1" applyFill="1" applyBorder="1" applyAlignment="1" applyProtection="1">
      <alignment horizontal="center" vertical="top" wrapText="1"/>
    </xf>
    <xf numFmtId="49" fontId="2" fillId="4" borderId="53" xfId="78" applyNumberFormat="1" applyFont="1" applyFill="1" applyBorder="1" applyProtection="1">
      <alignment horizontal="center" vertical="top" wrapText="1"/>
    </xf>
    <xf numFmtId="49" fontId="2" fillId="4" borderId="38" xfId="78" applyNumberFormat="1" applyFont="1" applyFill="1" applyBorder="1" applyAlignment="1" applyProtection="1">
      <alignment horizontal="center" vertical="top" wrapText="1"/>
    </xf>
    <xf numFmtId="49" fontId="2" fillId="4" borderId="38" xfId="79" applyNumberFormat="1" applyFill="1" applyBorder="1" applyProtection="1">
      <alignment horizontal="center" vertical="top"/>
    </xf>
    <xf numFmtId="49" fontId="2" fillId="4" borderId="66" xfId="78" applyNumberFormat="1" applyFill="1" applyBorder="1" applyProtection="1">
      <alignment horizontal="center" vertical="top" wrapText="1"/>
    </xf>
    <xf numFmtId="49" fontId="2" fillId="4" borderId="72" xfId="78" applyNumberFormat="1" applyFont="1" applyFill="1" applyBorder="1" applyAlignment="1" applyProtection="1">
      <alignment horizontal="center" vertical="top" wrapText="1"/>
    </xf>
    <xf numFmtId="0" fontId="17" fillId="4" borderId="74" xfId="0" applyNumberFormat="1" applyFont="1" applyFill="1" applyBorder="1" applyAlignment="1">
      <alignment horizontal="center" vertical="top" wrapText="1"/>
    </xf>
    <xf numFmtId="0" fontId="2" fillId="4" borderId="6" xfId="75" applyNumberFormat="1" applyFill="1" applyBorder="1" applyProtection="1">
      <alignment horizontal="left" vertical="top" wrapText="1"/>
    </xf>
    <xf numFmtId="49" fontId="2" fillId="4" borderId="6" xfId="76" applyNumberFormat="1" applyFill="1" applyBorder="1" applyProtection="1">
      <alignment horizontal="center" vertical="center"/>
    </xf>
    <xf numFmtId="0" fontId="2" fillId="4" borderId="6" xfId="77" applyNumberFormat="1" applyFont="1" applyFill="1" applyBorder="1" applyAlignment="1" applyProtection="1">
      <alignment horizontal="center" vertical="top" wrapText="1"/>
    </xf>
    <xf numFmtId="164" fontId="1" fillId="4" borderId="6" xfId="80" applyNumberFormat="1" applyFill="1" applyBorder="1" applyProtection="1">
      <alignment vertical="top"/>
    </xf>
    <xf numFmtId="164" fontId="1" fillId="4" borderId="46" xfId="80" applyNumberFormat="1" applyFill="1" applyBorder="1" applyProtection="1">
      <alignment vertical="top"/>
    </xf>
    <xf numFmtId="0" fontId="17" fillId="4" borderId="68" xfId="0" applyNumberFormat="1" applyFont="1" applyFill="1" applyBorder="1" applyAlignment="1">
      <alignment horizontal="center" vertical="top" wrapText="1"/>
    </xf>
    <xf numFmtId="0" fontId="17" fillId="4" borderId="75" xfId="0" applyNumberFormat="1" applyFont="1" applyFill="1" applyBorder="1" applyAlignment="1">
      <alignment horizontal="center" vertical="top" wrapText="1"/>
    </xf>
    <xf numFmtId="0" fontId="17" fillId="4" borderId="69" xfId="0" applyNumberFormat="1" applyFont="1" applyFill="1" applyBorder="1" applyAlignment="1">
      <alignment horizontal="center" vertical="top" wrapText="1"/>
    </xf>
    <xf numFmtId="0" fontId="11" fillId="4" borderId="42" xfId="68" applyNumberFormat="1" applyFill="1" applyBorder="1" applyProtection="1">
      <alignment horizontal="left" vertical="top" wrapText="1"/>
    </xf>
    <xf numFmtId="49" fontId="11" fillId="4" borderId="42" xfId="69" applyNumberFormat="1" applyFill="1" applyBorder="1" applyProtection="1">
      <alignment horizontal="center" vertical="center" wrapText="1"/>
    </xf>
    <xf numFmtId="0" fontId="2" fillId="4" borderId="42" xfId="70" applyNumberFormat="1" applyFont="1" applyFill="1" applyBorder="1" applyAlignment="1" applyProtection="1">
      <alignment horizontal="center" vertical="top" wrapText="1"/>
    </xf>
    <xf numFmtId="49" fontId="2" fillId="4" borderId="42" xfId="71" applyNumberFormat="1" applyFont="1" applyFill="1" applyBorder="1" applyAlignment="1" applyProtection="1">
      <alignment horizontal="center" vertical="top" wrapText="1"/>
    </xf>
    <xf numFmtId="49" fontId="2" fillId="4" borderId="42" xfId="71" applyNumberFormat="1" applyFont="1" applyFill="1" applyBorder="1" applyProtection="1">
      <alignment horizontal="center" vertical="top" wrapText="1"/>
    </xf>
    <xf numFmtId="49" fontId="11" fillId="4" borderId="42" xfId="71" applyNumberFormat="1" applyFill="1" applyBorder="1" applyProtection="1">
      <alignment horizontal="center" vertical="top" wrapText="1"/>
    </xf>
    <xf numFmtId="49" fontId="2" fillId="4" borderId="42" xfId="72" applyNumberFormat="1" applyFill="1" applyBorder="1" applyProtection="1">
      <alignment horizontal="center" vertical="top" wrapText="1"/>
    </xf>
    <xf numFmtId="0" fontId="11" fillId="4" borderId="52" xfId="68" applyNumberFormat="1" applyFill="1" applyBorder="1" applyProtection="1">
      <alignment horizontal="left" vertical="top" wrapText="1"/>
    </xf>
    <xf numFmtId="49" fontId="11" fillId="4" borderId="52" xfId="69" applyNumberFormat="1" applyFill="1" applyBorder="1" applyProtection="1">
      <alignment horizontal="center" vertical="center" wrapText="1"/>
    </xf>
    <xf numFmtId="0" fontId="2" fillId="4" borderId="52" xfId="70" applyNumberFormat="1" applyFont="1" applyFill="1" applyBorder="1" applyAlignment="1" applyProtection="1">
      <alignment horizontal="center" vertical="top" wrapText="1"/>
    </xf>
    <xf numFmtId="49" fontId="2" fillId="4" borderId="52" xfId="71" applyNumberFormat="1" applyFont="1" applyFill="1" applyBorder="1" applyAlignment="1" applyProtection="1">
      <alignment horizontal="center" vertical="top" wrapText="1"/>
    </xf>
    <xf numFmtId="49" fontId="2" fillId="4" borderId="52" xfId="71" applyNumberFormat="1" applyFont="1" applyFill="1" applyBorder="1" applyProtection="1">
      <alignment horizontal="center" vertical="top" wrapText="1"/>
    </xf>
    <xf numFmtId="49" fontId="11" fillId="4" borderId="52" xfId="71" applyNumberFormat="1" applyFill="1" applyBorder="1" applyProtection="1">
      <alignment horizontal="center" vertical="top" wrapText="1"/>
    </xf>
    <xf numFmtId="49" fontId="2" fillId="4" borderId="52" xfId="72" applyNumberFormat="1" applyFill="1" applyBorder="1" applyProtection="1">
      <alignment horizontal="center" vertical="top" wrapText="1"/>
    </xf>
    <xf numFmtId="164" fontId="2" fillId="4" borderId="52" xfId="73" applyNumberFormat="1" applyFill="1" applyBorder="1" applyProtection="1">
      <alignment vertical="top"/>
    </xf>
    <xf numFmtId="4" fontId="2" fillId="4" borderId="52" xfId="74" applyNumberFormat="1" applyFill="1" applyBorder="1" applyProtection="1">
      <alignment vertical="top" wrapText="1"/>
    </xf>
    <xf numFmtId="0" fontId="11" fillId="4" borderId="47" xfId="68" applyNumberFormat="1" applyFill="1" applyBorder="1" applyProtection="1">
      <alignment horizontal="left" vertical="top" wrapText="1"/>
    </xf>
    <xf numFmtId="49" fontId="11" fillId="4" borderId="47" xfId="69" applyNumberFormat="1" applyFill="1" applyBorder="1" applyProtection="1">
      <alignment horizontal="center" vertical="center" wrapText="1"/>
    </xf>
    <xf numFmtId="0" fontId="2" fillId="4" borderId="47" xfId="70" applyNumberFormat="1" applyFont="1" applyFill="1" applyBorder="1" applyAlignment="1" applyProtection="1">
      <alignment horizontal="center" vertical="top" wrapText="1"/>
    </xf>
    <xf numFmtId="49" fontId="2" fillId="4" borderId="47" xfId="71" applyNumberFormat="1" applyFont="1" applyFill="1" applyBorder="1" applyAlignment="1" applyProtection="1">
      <alignment horizontal="center" vertical="top" wrapText="1"/>
    </xf>
    <xf numFmtId="49" fontId="2" fillId="4" borderId="47" xfId="71" applyNumberFormat="1" applyFont="1" applyFill="1" applyBorder="1" applyProtection="1">
      <alignment horizontal="center" vertical="top" wrapText="1"/>
    </xf>
    <xf numFmtId="49" fontId="11" fillId="4" borderId="47" xfId="71" applyNumberFormat="1" applyFill="1" applyBorder="1" applyProtection="1">
      <alignment horizontal="center" vertical="top" wrapText="1"/>
    </xf>
    <xf numFmtId="49" fontId="2" fillId="4" borderId="47" xfId="72" applyNumberFormat="1" applyFill="1" applyBorder="1" applyProtection="1">
      <alignment horizontal="center" vertical="top" wrapText="1"/>
    </xf>
    <xf numFmtId="49" fontId="2" fillId="4" borderId="18" xfId="78" applyNumberFormat="1" applyFont="1" applyFill="1" applyBorder="1" applyAlignment="1" applyProtection="1">
      <alignment horizontal="center" vertical="top" wrapText="1"/>
    </xf>
    <xf numFmtId="0" fontId="2" fillId="4" borderId="42" xfId="124" applyNumberFormat="1" applyFont="1" applyFill="1" applyBorder="1" applyAlignment="1">
      <alignment horizontal="center" vertical="top" wrapText="1"/>
    </xf>
    <xf numFmtId="0" fontId="17" fillId="4" borderId="21" xfId="0" applyNumberFormat="1" applyFont="1" applyFill="1" applyBorder="1" applyAlignment="1">
      <alignment horizontal="center" vertical="top" wrapText="1"/>
    </xf>
    <xf numFmtId="0" fontId="17" fillId="4" borderId="22" xfId="0" applyNumberFormat="1" applyFont="1" applyFill="1" applyBorder="1" applyAlignment="1">
      <alignment horizontal="center" vertical="top" wrapText="1"/>
    </xf>
    <xf numFmtId="0" fontId="11" fillId="4" borderId="18" xfId="68" applyNumberFormat="1" applyFill="1" applyBorder="1" applyProtection="1">
      <alignment horizontal="left" vertical="top" wrapText="1"/>
    </xf>
    <xf numFmtId="0" fontId="11" fillId="4" borderId="1" xfId="81" applyNumberFormat="1" applyFill="1" applyProtection="1">
      <alignment horizontal="left" wrapText="1"/>
    </xf>
    <xf numFmtId="49" fontId="11" fillId="4" borderId="11" xfId="82" applyNumberFormat="1" applyFill="1" applyProtection="1">
      <alignment horizontal="center"/>
    </xf>
    <xf numFmtId="0" fontId="11" fillId="4" borderId="11" xfId="83" applyNumberFormat="1" applyFill="1" applyAlignment="1" applyProtection="1">
      <alignment horizontal="center"/>
    </xf>
    <xf numFmtId="0" fontId="11" fillId="4" borderId="11" xfId="83" applyNumberFormat="1" applyFill="1" applyProtection="1">
      <alignment horizontal="center"/>
    </xf>
    <xf numFmtId="49" fontId="11" fillId="4" borderId="11" xfId="84" applyNumberFormat="1" applyFill="1" applyProtection="1">
      <alignment horizontal="center"/>
    </xf>
    <xf numFmtId="0" fontId="1" fillId="4" borderId="1" xfId="3" applyNumberFormat="1" applyFill="1" applyProtection="1"/>
    <xf numFmtId="0" fontId="1" fillId="4" borderId="1" xfId="3" applyNumberFormat="1" applyFill="1" applyAlignment="1" applyProtection="1">
      <alignment horizontal="center"/>
    </xf>
    <xf numFmtId="0" fontId="0" fillId="4" borderId="0" xfId="0" applyFill="1" applyProtection="1">
      <protection locked="0"/>
    </xf>
    <xf numFmtId="0" fontId="0" fillId="4" borderId="0" xfId="0" applyFill="1" applyAlignment="1" applyProtection="1">
      <alignment horizontal="center"/>
      <protection locked="0"/>
    </xf>
    <xf numFmtId="164" fontId="2" fillId="4" borderId="1" xfId="66" applyNumberFormat="1" applyFill="1" applyBorder="1" applyProtection="1">
      <alignment vertical="top"/>
    </xf>
    <xf numFmtId="0" fontId="11" fillId="4" borderId="3" xfId="68" applyNumberFormat="1" applyFill="1" applyBorder="1" applyAlignment="1" applyProtection="1">
      <alignment horizontal="left" vertical="top" wrapText="1"/>
    </xf>
    <xf numFmtId="0" fontId="11" fillId="4" borderId="18" xfId="68" applyNumberFormat="1" applyFill="1" applyBorder="1" applyAlignment="1" applyProtection="1">
      <alignment horizontal="left" vertical="top" wrapText="1"/>
    </xf>
    <xf numFmtId="0" fontId="11" fillId="4" borderId="3" xfId="68" applyNumberFormat="1" applyFill="1" applyAlignment="1" applyProtection="1">
      <alignment horizontal="left" vertical="top" wrapText="1"/>
    </xf>
    <xf numFmtId="0" fontId="11" fillId="4" borderId="6" xfId="68" applyNumberFormat="1" applyFill="1" applyBorder="1" applyAlignment="1" applyProtection="1">
      <alignment horizontal="left" vertical="top" wrapText="1"/>
    </xf>
    <xf numFmtId="0" fontId="4" fillId="4" borderId="1" xfId="46" applyNumberFormat="1" applyFill="1" applyProtection="1">
      <alignment horizontal="center" wrapText="1"/>
    </xf>
    <xf numFmtId="0" fontId="4" fillId="4" borderId="1" xfId="46" applyFill="1" applyProtection="1">
      <alignment horizontal="center" wrapText="1"/>
      <protection locked="0"/>
    </xf>
    <xf numFmtId="0" fontId="6" fillId="4" borderId="1" xfId="48" applyNumberFormat="1" applyFill="1" applyProtection="1">
      <alignment horizontal="center"/>
    </xf>
    <xf numFmtId="0" fontId="6" fillId="4" borderId="1" xfId="48" applyFill="1" applyProtection="1">
      <alignment horizontal="center"/>
      <protection locked="0"/>
    </xf>
    <xf numFmtId="0" fontId="2" fillId="4" borderId="4" xfId="55" applyNumberFormat="1" applyFill="1" applyProtection="1">
      <alignment horizontal="center" vertical="center" wrapText="1"/>
    </xf>
    <xf numFmtId="0" fontId="2" fillId="4" borderId="4" xfId="55" applyFill="1" applyProtection="1">
      <alignment horizontal="center" vertical="center" wrapText="1"/>
      <protection locked="0"/>
    </xf>
    <xf numFmtId="49" fontId="2" fillId="4" borderId="4" xfId="28" applyNumberFormat="1" applyFill="1" applyProtection="1">
      <alignment horizontal="center" vertical="center" wrapText="1"/>
    </xf>
    <xf numFmtId="49" fontId="2" fillId="4" borderId="4" xfId="28" applyFill="1" applyProtection="1">
      <alignment horizontal="center" vertical="center" wrapText="1"/>
      <protection locked="0"/>
    </xf>
    <xf numFmtId="49" fontId="2" fillId="4" borderId="4" xfId="29" applyNumberFormat="1" applyFill="1" applyProtection="1">
      <alignment horizontal="center" vertical="center" wrapText="1"/>
    </xf>
    <xf numFmtId="49" fontId="2" fillId="4" borderId="4" xfId="29" applyFill="1" applyProtection="1">
      <alignment horizontal="center" vertical="center" wrapText="1"/>
      <protection locked="0"/>
    </xf>
    <xf numFmtId="49" fontId="10" fillId="4" borderId="4" xfId="56" applyNumberFormat="1" applyFill="1" applyProtection="1">
      <alignment horizontal="center" vertical="center" wrapText="1"/>
    </xf>
    <xf numFmtId="49" fontId="10" fillId="4" borderId="4" xfId="56" applyFill="1" applyProtection="1">
      <alignment horizontal="center" vertical="center" wrapText="1"/>
      <protection locked="0"/>
    </xf>
    <xf numFmtId="49" fontId="2" fillId="4" borderId="4" xfId="33" applyNumberFormat="1" applyFill="1" applyAlignment="1" applyProtection="1">
      <alignment horizontal="center" vertical="center"/>
    </xf>
    <xf numFmtId="49" fontId="2" fillId="4" borderId="4" xfId="33" applyFill="1" applyAlignment="1" applyProtection="1">
      <alignment horizontal="center" vertical="center"/>
      <protection locked="0"/>
    </xf>
    <xf numFmtId="49" fontId="2" fillId="4" borderId="3" xfId="35" applyNumberFormat="1" applyFill="1" applyProtection="1">
      <alignment horizontal="center" vertical="center" wrapText="1"/>
    </xf>
    <xf numFmtId="49" fontId="2" fillId="4" borderId="3" xfId="35" applyFill="1" applyProtection="1">
      <alignment horizontal="center" vertical="center" wrapText="1"/>
      <protection locked="0"/>
    </xf>
    <xf numFmtId="49" fontId="10" fillId="4" borderId="8" xfId="57" applyNumberFormat="1" applyFill="1" applyProtection="1">
      <alignment horizontal="center" vertical="center" wrapText="1"/>
    </xf>
    <xf numFmtId="49" fontId="10" fillId="4" borderId="8" xfId="57" applyFill="1" applyProtection="1">
      <alignment horizontal="center" vertical="center" wrapText="1"/>
      <protection locked="0"/>
    </xf>
    <xf numFmtId="49" fontId="10" fillId="4" borderId="3" xfId="56" applyNumberFormat="1" applyFill="1" applyBorder="1" applyProtection="1">
      <alignment horizontal="center" vertical="center" wrapText="1"/>
    </xf>
    <xf numFmtId="49" fontId="10" fillId="4" borderId="6" xfId="56" applyNumberFormat="1" applyFill="1" applyBorder="1" applyProtection="1">
      <alignment horizontal="center" vertical="center" wrapText="1"/>
    </xf>
    <xf numFmtId="49" fontId="10" fillId="4" borderId="18" xfId="56" applyNumberFormat="1" applyFill="1" applyBorder="1" applyProtection="1">
      <alignment horizontal="center" vertical="center" wrapText="1"/>
    </xf>
    <xf numFmtId="49" fontId="10" fillId="4" borderId="4" xfId="58" applyNumberFormat="1" applyFill="1" applyProtection="1">
      <alignment horizontal="center" vertical="center"/>
    </xf>
    <xf numFmtId="49" fontId="10" fillId="4" borderId="4" xfId="58" applyFill="1" applyProtection="1">
      <alignment horizontal="center" vertical="center"/>
      <protection locked="0"/>
    </xf>
    <xf numFmtId="49" fontId="2" fillId="4" borderId="4" xfId="29" applyNumberFormat="1" applyFill="1" applyAlignment="1" applyProtection="1">
      <alignment horizontal="center" vertical="center" wrapText="1"/>
    </xf>
    <xf numFmtId="49" fontId="2" fillId="4" borderId="4" xfId="29" applyFill="1" applyAlignment="1" applyProtection="1">
      <alignment horizontal="center" vertical="center" wrapText="1"/>
      <protection locked="0"/>
    </xf>
    <xf numFmtId="49" fontId="2" fillId="4" borderId="13" xfId="29" applyFill="1" applyBorder="1" applyAlignment="1" applyProtection="1">
      <alignment horizontal="center" vertical="center" wrapText="1"/>
      <protection locked="0"/>
    </xf>
    <xf numFmtId="49" fontId="2" fillId="4" borderId="7" xfId="29" applyFill="1" applyBorder="1" applyAlignment="1" applyProtection="1">
      <alignment horizontal="center" vertical="center" wrapText="1"/>
      <protection locked="0"/>
    </xf>
    <xf numFmtId="49" fontId="2" fillId="4" borderId="14" xfId="29" applyFill="1" applyBorder="1" applyAlignment="1" applyProtection="1">
      <alignment horizontal="center" vertical="center" wrapText="1"/>
      <protection locked="0"/>
    </xf>
    <xf numFmtId="49" fontId="2" fillId="4" borderId="15" xfId="29" applyFill="1" applyBorder="1" applyAlignment="1" applyProtection="1">
      <alignment horizontal="center" vertical="center" wrapText="1"/>
      <protection locked="0"/>
    </xf>
    <xf numFmtId="49" fontId="2" fillId="4" borderId="2" xfId="29" applyFill="1" applyBorder="1" applyAlignment="1" applyProtection="1">
      <alignment horizontal="center" vertical="center" wrapText="1"/>
      <protection locked="0"/>
    </xf>
    <xf numFmtId="49" fontId="2" fillId="4" borderId="16" xfId="29" applyFill="1" applyBorder="1" applyAlignment="1" applyProtection="1">
      <alignment horizontal="center" vertical="center" wrapText="1"/>
      <protection locked="0"/>
    </xf>
    <xf numFmtId="49" fontId="2" fillId="4" borderId="8" xfId="29" applyFill="1" applyBorder="1" applyAlignment="1" applyProtection="1">
      <alignment horizontal="center" vertical="center" wrapText="1"/>
      <protection locked="0"/>
    </xf>
    <xf numFmtId="49" fontId="2" fillId="4" borderId="17" xfId="29" applyFill="1" applyBorder="1" applyAlignment="1" applyProtection="1">
      <alignment horizontal="center" vertical="center" wrapText="1"/>
      <protection locked="0"/>
    </xf>
    <xf numFmtId="49" fontId="2" fillId="4" borderId="5" xfId="29" applyFill="1" applyBorder="1" applyAlignment="1" applyProtection="1">
      <alignment horizontal="center" vertical="center" wrapText="1"/>
      <protection locked="0"/>
    </xf>
  </cellXfs>
  <cellStyles count="125">
    <cellStyle name="br" xfId="98"/>
    <cellStyle name="col" xfId="97"/>
    <cellStyle name="Normal" xfId="124"/>
    <cellStyle name="st110" xfId="24"/>
    <cellStyle name="st111" xfId="121"/>
    <cellStyle name="st112" xfId="77"/>
    <cellStyle name="st113" xfId="78"/>
    <cellStyle name="st114" xfId="122"/>
    <cellStyle name="st115" xfId="123"/>
    <cellStyle name="st116" xfId="72"/>
    <cellStyle name="st117" xfId="64"/>
    <cellStyle name="st118" xfId="67"/>
    <cellStyle name="st119" xfId="69"/>
    <cellStyle name="st120" xfId="70"/>
    <cellStyle name="st121" xfId="71"/>
    <cellStyle name="st122" xfId="74"/>
    <cellStyle name="style0" xfId="99"/>
    <cellStyle name="td" xfId="100"/>
    <cellStyle name="tr" xfId="96"/>
    <cellStyle name="xl100" xfId="53"/>
    <cellStyle name="xl101" xfId="61"/>
    <cellStyle name="xl102" xfId="65"/>
    <cellStyle name="xl103" xfId="83"/>
    <cellStyle name="xl104" xfId="118"/>
    <cellStyle name="xl105" xfId="87"/>
    <cellStyle name="xl106" xfId="90"/>
    <cellStyle name="xl107" xfId="93"/>
    <cellStyle name="xl108" xfId="91"/>
    <cellStyle name="xl109" xfId="84"/>
    <cellStyle name="xl110" xfId="89"/>
    <cellStyle name="xl111" xfId="92"/>
    <cellStyle name="xl112" xfId="94"/>
    <cellStyle name="xl113" xfId="95"/>
    <cellStyle name="xl114" xfId="54"/>
    <cellStyle name="xl115" xfId="48"/>
    <cellStyle name="xl116" xfId="56"/>
    <cellStyle name="xl117" xfId="62"/>
    <cellStyle name="xl118" xfId="66"/>
    <cellStyle name="xl119" xfId="73"/>
    <cellStyle name="xl120" xfId="49"/>
    <cellStyle name="xl121" xfId="58"/>
    <cellStyle name="xl122" xfId="46"/>
    <cellStyle name="xl123" xfId="57"/>
    <cellStyle name="xl124" xfId="119"/>
    <cellStyle name="xl125" xfId="120"/>
    <cellStyle name="xl21" xfId="101"/>
    <cellStyle name="xl22" xfId="1"/>
    <cellStyle name="xl23" xfId="7"/>
    <cellStyle name="xl24" xfId="18"/>
    <cellStyle name="xl25" xfId="25"/>
    <cellStyle name="xl26" xfId="27"/>
    <cellStyle name="xl27" xfId="31"/>
    <cellStyle name="xl28" xfId="32"/>
    <cellStyle name="xl29" xfId="34"/>
    <cellStyle name="xl30" xfId="36"/>
    <cellStyle name="xl31" xfId="102"/>
    <cellStyle name="xl32" xfId="75"/>
    <cellStyle name="xl33" xfId="103"/>
    <cellStyle name="xl34" xfId="38"/>
    <cellStyle name="xl35" xfId="21"/>
    <cellStyle name="xl36" xfId="104"/>
    <cellStyle name="xl37" xfId="2"/>
    <cellStyle name="xl38" xfId="8"/>
    <cellStyle name="xl39" xfId="19"/>
    <cellStyle name="xl40" xfId="23"/>
    <cellStyle name="xl41" xfId="26"/>
    <cellStyle name="xl42" xfId="28"/>
    <cellStyle name="xl43" xfId="76"/>
    <cellStyle name="xl44" xfId="105"/>
    <cellStyle name="xl45" xfId="106"/>
    <cellStyle name="xl46" xfId="39"/>
    <cellStyle name="xl47" xfId="9"/>
    <cellStyle name="xl48" xfId="3"/>
    <cellStyle name="xl49" xfId="14"/>
    <cellStyle name="xl50" xfId="29"/>
    <cellStyle name="xl51" xfId="37"/>
    <cellStyle name="xl52" xfId="107"/>
    <cellStyle name="xl53" xfId="108"/>
    <cellStyle name="xl54" xfId="109"/>
    <cellStyle name="xl55" xfId="40"/>
    <cellStyle name="xl56" xfId="20"/>
    <cellStyle name="xl57" xfId="79"/>
    <cellStyle name="xl58" xfId="110"/>
    <cellStyle name="xl59" xfId="43"/>
    <cellStyle name="xl60" xfId="33"/>
    <cellStyle name="xl61" xfId="44"/>
    <cellStyle name="xl62" xfId="111"/>
    <cellStyle name="xl63" xfId="41"/>
    <cellStyle name="xl64" xfId="10"/>
    <cellStyle name="xl65" xfId="45"/>
    <cellStyle name="xl66" xfId="42"/>
    <cellStyle name="xl67" xfId="15"/>
    <cellStyle name="xl68" xfId="16"/>
    <cellStyle name="xl69" xfId="22"/>
    <cellStyle name="xl70" xfId="112"/>
    <cellStyle name="xl71" xfId="80"/>
    <cellStyle name="xl72" xfId="113"/>
    <cellStyle name="xl73" xfId="30"/>
    <cellStyle name="xl74" xfId="11"/>
    <cellStyle name="xl75" xfId="4"/>
    <cellStyle name="xl76" xfId="12"/>
    <cellStyle name="xl77" xfId="13"/>
    <cellStyle name="xl78" xfId="17"/>
    <cellStyle name="xl79" xfId="35"/>
    <cellStyle name="xl80" xfId="5"/>
    <cellStyle name="xl81" xfId="6"/>
    <cellStyle name="xl82" xfId="114"/>
    <cellStyle name="xl83" xfId="115"/>
    <cellStyle name="xl84" xfId="50"/>
    <cellStyle name="xl85" xfId="51"/>
    <cellStyle name="xl86" xfId="47"/>
    <cellStyle name="xl87" xfId="55"/>
    <cellStyle name="xl88" xfId="59"/>
    <cellStyle name="xl89" xfId="63"/>
    <cellStyle name="xl90" xfId="68"/>
    <cellStyle name="xl91" xfId="81"/>
    <cellStyle name="xl92" xfId="85"/>
    <cellStyle name="xl93" xfId="52"/>
    <cellStyle name="xl94" xfId="60"/>
    <cellStyle name="xl95" xfId="116"/>
    <cellStyle name="xl96" xfId="117"/>
    <cellStyle name="xl97" xfId="82"/>
    <cellStyle name="xl98" xfId="86"/>
    <cellStyle name="xl99" xfId="88"/>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09"/>
  <sheetViews>
    <sheetView tabSelected="1" topLeftCell="T50" zoomScaleNormal="100" workbookViewId="0">
      <selection activeCell="AK29" sqref="AK29"/>
    </sheetView>
  </sheetViews>
  <sheetFormatPr defaultColWidth="9.109375" defaultRowHeight="14.4" x14ac:dyDescent="0.3"/>
  <cols>
    <col min="1" max="1" width="40" style="1" customWidth="1"/>
    <col min="2" max="2" width="9.109375" style="1" customWidth="1"/>
    <col min="3" max="3" width="14.44140625" style="18" customWidth="1"/>
    <col min="4" max="5" width="9.109375" style="18" customWidth="1"/>
    <col min="6" max="6" width="17" style="1" customWidth="1"/>
    <col min="7" max="9" width="9.109375" style="1" customWidth="1"/>
    <col min="10" max="10" width="15.6640625" style="1" customWidth="1"/>
    <col min="11" max="12" width="9.109375" style="1" customWidth="1"/>
    <col min="13" max="13" width="24.109375" style="1" customWidth="1"/>
    <col min="14" max="16" width="9.109375" style="1" customWidth="1"/>
    <col min="17" max="17" width="15.6640625" style="1" customWidth="1"/>
    <col min="18" max="19" width="9.109375" style="1" customWidth="1"/>
    <col min="20" max="20" width="15.33203125" style="1" customWidth="1"/>
    <col min="21" max="22" width="9.109375" style="1" customWidth="1"/>
    <col min="23" max="23" width="19.88671875" style="1" customWidth="1"/>
    <col min="24" max="25" width="9.109375" style="1" customWidth="1"/>
    <col min="26" max="26" width="26.6640625" style="1" customWidth="1"/>
    <col min="27" max="28" width="9.109375" style="1" customWidth="1"/>
    <col min="29" max="29" width="30.109375" style="18" customWidth="1"/>
    <col min="30" max="31" width="9.109375" style="18" customWidth="1"/>
    <col min="32" max="33" width="9.109375" style="1" customWidth="1"/>
    <col min="34" max="34" width="11.33203125" style="1" customWidth="1"/>
    <col min="35" max="35" width="10.88671875" style="1" customWidth="1"/>
    <col min="36" max="36" width="11.109375" style="200" customWidth="1"/>
    <col min="37" max="37" width="11.33203125" style="200" customWidth="1"/>
    <col min="38" max="38" width="10.6640625" style="200" customWidth="1"/>
    <col min="39" max="39" width="11" style="200" customWidth="1"/>
    <col min="40" max="41" width="11.33203125" style="200" customWidth="1"/>
    <col min="42" max="42" width="10.5546875" style="200" customWidth="1"/>
    <col min="43" max="43" width="11.33203125" style="200" customWidth="1"/>
    <col min="44" max="44" width="10.5546875" style="200" customWidth="1"/>
    <col min="45" max="45" width="11.109375" style="200" customWidth="1"/>
    <col min="46" max="46" width="11.33203125" style="1" customWidth="1"/>
    <col min="47" max="47" width="11.6640625" style="1" customWidth="1"/>
    <col min="48" max="48" width="11" style="1" customWidth="1"/>
    <col min="49" max="49" width="10.6640625" style="1" customWidth="1"/>
    <col min="50" max="50" width="10.44140625" style="1" customWidth="1"/>
    <col min="51" max="51" width="10.6640625" style="1" customWidth="1"/>
    <col min="52" max="53" width="9.109375" style="1" customWidth="1"/>
    <col min="54" max="16384" width="9.109375" style="1"/>
  </cols>
  <sheetData>
    <row r="1" spans="1:53" ht="12.75" customHeight="1" x14ac:dyDescent="0.3">
      <c r="A1" s="207" t="s">
        <v>635</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66"/>
      <c r="AS1" s="66"/>
      <c r="AT1" s="66"/>
      <c r="AU1" s="66"/>
      <c r="AV1" s="66"/>
      <c r="AW1" s="66"/>
      <c r="AX1" s="66"/>
      <c r="AY1" s="66"/>
      <c r="AZ1" s="66"/>
      <c r="BA1" s="2"/>
    </row>
    <row r="2" spans="1:53" ht="12.75" customHeight="1" x14ac:dyDescent="0.3">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66"/>
      <c r="AS2" s="66"/>
      <c r="AT2" s="66"/>
      <c r="AU2" s="66"/>
      <c r="AV2" s="66"/>
      <c r="AW2" s="66"/>
      <c r="AX2" s="66"/>
      <c r="AY2" s="66"/>
      <c r="AZ2" s="66"/>
      <c r="BA2" s="2"/>
    </row>
    <row r="3" spans="1:53" ht="12.75" customHeight="1" x14ac:dyDescent="0.3">
      <c r="A3" s="209"/>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67"/>
      <c r="AJ3" s="67"/>
      <c r="AK3" s="67"/>
      <c r="AL3" s="67"/>
      <c r="AM3" s="67"/>
      <c r="AN3" s="67"/>
      <c r="AO3" s="67"/>
      <c r="AP3" s="67"/>
      <c r="AQ3" s="67"/>
      <c r="AR3" s="66"/>
      <c r="AS3" s="66"/>
      <c r="AT3" s="66"/>
      <c r="AU3" s="202"/>
      <c r="AV3" s="66"/>
      <c r="AW3" s="66"/>
      <c r="AX3" s="66"/>
      <c r="AY3" s="66"/>
      <c r="AZ3" s="66"/>
      <c r="BA3" s="2"/>
    </row>
    <row r="4" spans="1:53" ht="15" customHeight="1" x14ac:dyDescent="0.3">
      <c r="A4" s="69" t="s">
        <v>29</v>
      </c>
      <c r="B4" s="66"/>
      <c r="C4" s="70"/>
      <c r="D4" s="70"/>
      <c r="E4" s="70"/>
      <c r="F4" s="66"/>
      <c r="G4" s="66"/>
      <c r="H4" s="66"/>
      <c r="I4" s="66"/>
      <c r="J4" s="66"/>
      <c r="K4" s="66"/>
      <c r="L4" s="66"/>
      <c r="M4" s="66"/>
      <c r="N4" s="66"/>
      <c r="O4" s="66"/>
      <c r="P4" s="66"/>
      <c r="Q4" s="66"/>
      <c r="R4" s="66"/>
      <c r="S4" s="66"/>
      <c r="T4" s="66"/>
      <c r="U4" s="66"/>
      <c r="V4" s="66"/>
      <c r="W4" s="66"/>
      <c r="X4" s="66"/>
      <c r="Y4" s="66"/>
      <c r="Z4" s="66"/>
      <c r="AA4" s="66"/>
      <c r="AB4" s="66"/>
      <c r="AC4" s="70"/>
      <c r="AD4" s="70"/>
      <c r="AE4" s="70"/>
      <c r="AF4" s="66"/>
      <c r="AG4" s="66"/>
      <c r="AH4" s="66"/>
      <c r="AI4" s="66"/>
      <c r="AJ4" s="66"/>
      <c r="AK4" s="66"/>
      <c r="AL4" s="66"/>
      <c r="AM4" s="66"/>
      <c r="AN4" s="66"/>
      <c r="AO4" s="66"/>
      <c r="AP4" s="66"/>
      <c r="AQ4" s="66"/>
      <c r="AR4" s="66"/>
      <c r="AS4" s="66"/>
      <c r="AT4" s="66"/>
      <c r="AU4" s="66"/>
      <c r="AV4" s="66"/>
      <c r="AW4" s="66"/>
      <c r="AX4" s="66"/>
      <c r="AY4" s="66"/>
      <c r="AZ4" s="66"/>
      <c r="BA4" s="2"/>
    </row>
    <row r="5" spans="1:53" ht="15" customHeight="1" x14ac:dyDescent="0.3">
      <c r="A5" s="66"/>
      <c r="B5" s="66"/>
      <c r="C5" s="70"/>
      <c r="D5" s="70"/>
      <c r="E5" s="70"/>
      <c r="F5" s="66"/>
      <c r="G5" s="66"/>
      <c r="H5" s="66"/>
      <c r="I5" s="66"/>
      <c r="J5" s="66"/>
      <c r="K5" s="66"/>
      <c r="L5" s="66"/>
      <c r="M5" s="66"/>
      <c r="N5" s="66"/>
      <c r="O5" s="66"/>
      <c r="P5" s="66"/>
      <c r="Q5" s="66"/>
      <c r="R5" s="66"/>
      <c r="S5" s="66"/>
      <c r="T5" s="66"/>
      <c r="U5" s="66"/>
      <c r="V5" s="66"/>
      <c r="W5" s="66"/>
      <c r="X5" s="66"/>
      <c r="Y5" s="66"/>
      <c r="Z5" s="66"/>
      <c r="AA5" s="66"/>
      <c r="AB5" s="66"/>
      <c r="AC5" s="70"/>
      <c r="AD5" s="70"/>
      <c r="AE5" s="70"/>
      <c r="AF5" s="66"/>
      <c r="AG5" s="66"/>
      <c r="AH5" s="66"/>
      <c r="AI5" s="66"/>
      <c r="AJ5" s="66"/>
      <c r="AK5" s="66"/>
      <c r="AL5" s="66"/>
      <c r="AM5" s="66"/>
      <c r="AN5" s="66"/>
      <c r="AO5" s="66"/>
      <c r="AP5" s="66"/>
      <c r="AQ5" s="66"/>
      <c r="AR5" s="66"/>
      <c r="AS5" s="66"/>
      <c r="AT5" s="66"/>
      <c r="AU5" s="66"/>
      <c r="AV5" s="66"/>
      <c r="AW5" s="66"/>
      <c r="AX5" s="66"/>
      <c r="AY5" s="66"/>
      <c r="AZ5" s="66"/>
      <c r="BA5" s="2"/>
    </row>
    <row r="6" spans="1:53" ht="12.75" customHeight="1" x14ac:dyDescent="0.3">
      <c r="A6" s="211" t="s">
        <v>8</v>
      </c>
      <c r="B6" s="213" t="s">
        <v>0</v>
      </c>
      <c r="C6" s="215" t="s">
        <v>1</v>
      </c>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32"/>
      <c r="AD6" s="233"/>
      <c r="AE6" s="234"/>
      <c r="AF6" s="215" t="s">
        <v>2</v>
      </c>
      <c r="AG6" s="213" t="s">
        <v>3</v>
      </c>
      <c r="AH6" s="217" t="s">
        <v>4</v>
      </c>
      <c r="AI6" s="218"/>
      <c r="AJ6" s="218"/>
      <c r="AK6" s="218"/>
      <c r="AL6" s="218"/>
      <c r="AM6" s="218"/>
      <c r="AN6" s="217" t="s">
        <v>30</v>
      </c>
      <c r="AO6" s="218"/>
      <c r="AP6" s="218"/>
      <c r="AQ6" s="218"/>
      <c r="AR6" s="218"/>
      <c r="AS6" s="218"/>
      <c r="AT6" s="217" t="s">
        <v>31</v>
      </c>
      <c r="AU6" s="218"/>
      <c r="AV6" s="218"/>
      <c r="AW6" s="223" t="s">
        <v>32</v>
      </c>
      <c r="AX6" s="224"/>
      <c r="AY6" s="224"/>
      <c r="AZ6" s="217" t="s">
        <v>5</v>
      </c>
      <c r="BA6" s="2"/>
    </row>
    <row r="7" spans="1:53" ht="12.75" customHeight="1" x14ac:dyDescent="0.3">
      <c r="A7" s="212"/>
      <c r="B7" s="214"/>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35"/>
      <c r="AD7" s="236"/>
      <c r="AE7" s="237"/>
      <c r="AF7" s="216"/>
      <c r="AG7" s="214"/>
      <c r="AH7" s="218"/>
      <c r="AI7" s="218"/>
      <c r="AJ7" s="218"/>
      <c r="AK7" s="218"/>
      <c r="AL7" s="218"/>
      <c r="AM7" s="218"/>
      <c r="AN7" s="218"/>
      <c r="AO7" s="218"/>
      <c r="AP7" s="218"/>
      <c r="AQ7" s="218"/>
      <c r="AR7" s="218"/>
      <c r="AS7" s="218"/>
      <c r="AT7" s="218"/>
      <c r="AU7" s="218"/>
      <c r="AV7" s="218"/>
      <c r="AW7" s="224"/>
      <c r="AX7" s="224"/>
      <c r="AY7" s="224"/>
      <c r="AZ7" s="218"/>
      <c r="BA7" s="2"/>
    </row>
    <row r="8" spans="1:53" ht="12.75" customHeight="1" x14ac:dyDescent="0.3">
      <c r="A8" s="212"/>
      <c r="B8" s="214"/>
      <c r="C8" s="215" t="s">
        <v>6</v>
      </c>
      <c r="D8" s="216"/>
      <c r="E8" s="216"/>
      <c r="F8" s="216"/>
      <c r="G8" s="216"/>
      <c r="H8" s="216"/>
      <c r="I8" s="216"/>
      <c r="J8" s="216"/>
      <c r="K8" s="216"/>
      <c r="L8" s="216"/>
      <c r="M8" s="216"/>
      <c r="N8" s="216"/>
      <c r="O8" s="216"/>
      <c r="P8" s="216"/>
      <c r="Q8" s="216"/>
      <c r="R8" s="216"/>
      <c r="S8" s="216"/>
      <c r="T8" s="216"/>
      <c r="U8" s="216"/>
      <c r="V8" s="216"/>
      <c r="W8" s="215" t="s">
        <v>7</v>
      </c>
      <c r="X8" s="216"/>
      <c r="Y8" s="216"/>
      <c r="Z8" s="216"/>
      <c r="AA8" s="216"/>
      <c r="AB8" s="216"/>
      <c r="AC8" s="238" t="s">
        <v>430</v>
      </c>
      <c r="AD8" s="239"/>
      <c r="AE8" s="240"/>
      <c r="AF8" s="216"/>
      <c r="AG8" s="214"/>
      <c r="AH8" s="218"/>
      <c r="AI8" s="218"/>
      <c r="AJ8" s="218"/>
      <c r="AK8" s="218"/>
      <c r="AL8" s="218"/>
      <c r="AM8" s="218"/>
      <c r="AN8" s="218"/>
      <c r="AO8" s="218"/>
      <c r="AP8" s="218"/>
      <c r="AQ8" s="218"/>
      <c r="AR8" s="218"/>
      <c r="AS8" s="218"/>
      <c r="AT8" s="218"/>
      <c r="AU8" s="218"/>
      <c r="AV8" s="218"/>
      <c r="AW8" s="224"/>
      <c r="AX8" s="224"/>
      <c r="AY8" s="224"/>
      <c r="AZ8" s="218"/>
      <c r="BA8" s="2"/>
    </row>
    <row r="9" spans="1:53" ht="36" customHeight="1" x14ac:dyDescent="0.3">
      <c r="A9" s="212"/>
      <c r="B9" s="214"/>
      <c r="C9" s="219" t="s">
        <v>9</v>
      </c>
      <c r="D9" s="220"/>
      <c r="E9" s="220"/>
      <c r="F9" s="215" t="s">
        <v>10</v>
      </c>
      <c r="G9" s="216"/>
      <c r="H9" s="216"/>
      <c r="I9" s="216"/>
      <c r="J9" s="215" t="s">
        <v>11</v>
      </c>
      <c r="K9" s="216"/>
      <c r="L9" s="216"/>
      <c r="M9" s="221" t="s">
        <v>12</v>
      </c>
      <c r="N9" s="222"/>
      <c r="O9" s="222"/>
      <c r="P9" s="222"/>
      <c r="Q9" s="215" t="s">
        <v>13</v>
      </c>
      <c r="R9" s="216"/>
      <c r="S9" s="216"/>
      <c r="T9" s="215" t="s">
        <v>14</v>
      </c>
      <c r="U9" s="216"/>
      <c r="V9" s="216"/>
      <c r="W9" s="215" t="s">
        <v>15</v>
      </c>
      <c r="X9" s="216"/>
      <c r="Y9" s="216"/>
      <c r="Z9" s="215" t="s">
        <v>16</v>
      </c>
      <c r="AA9" s="216"/>
      <c r="AB9" s="216"/>
      <c r="AC9" s="215" t="s">
        <v>431</v>
      </c>
      <c r="AD9" s="216"/>
      <c r="AE9" s="216"/>
      <c r="AF9" s="216"/>
      <c r="AG9" s="214"/>
      <c r="AH9" s="217" t="s">
        <v>17</v>
      </c>
      <c r="AI9" s="218"/>
      <c r="AJ9" s="217" t="s">
        <v>18</v>
      </c>
      <c r="AK9" s="217" t="s">
        <v>19</v>
      </c>
      <c r="AL9" s="217" t="s">
        <v>33</v>
      </c>
      <c r="AM9" s="218"/>
      <c r="AN9" s="217" t="s">
        <v>17</v>
      </c>
      <c r="AO9" s="218"/>
      <c r="AP9" s="217" t="s">
        <v>18</v>
      </c>
      <c r="AQ9" s="217" t="s">
        <v>19</v>
      </c>
      <c r="AR9" s="217" t="s">
        <v>33</v>
      </c>
      <c r="AS9" s="218"/>
      <c r="AT9" s="217" t="s">
        <v>34</v>
      </c>
      <c r="AU9" s="225" t="s">
        <v>35</v>
      </c>
      <c r="AV9" s="217" t="s">
        <v>36</v>
      </c>
      <c r="AW9" s="217" t="s">
        <v>34</v>
      </c>
      <c r="AX9" s="217" t="s">
        <v>35</v>
      </c>
      <c r="AY9" s="217" t="s">
        <v>36</v>
      </c>
      <c r="AZ9" s="218"/>
      <c r="BA9" s="2"/>
    </row>
    <row r="10" spans="1:53" ht="12.75" customHeight="1" x14ac:dyDescent="0.3">
      <c r="A10" s="212"/>
      <c r="B10" s="214"/>
      <c r="C10" s="230" t="s">
        <v>20</v>
      </c>
      <c r="D10" s="230" t="s">
        <v>21</v>
      </c>
      <c r="E10" s="230" t="s">
        <v>22</v>
      </c>
      <c r="F10" s="215" t="s">
        <v>20</v>
      </c>
      <c r="G10" s="215" t="s">
        <v>21</v>
      </c>
      <c r="H10" s="215" t="s">
        <v>22</v>
      </c>
      <c r="I10" s="215" t="s">
        <v>23</v>
      </c>
      <c r="J10" s="215" t="s">
        <v>20</v>
      </c>
      <c r="K10" s="215" t="s">
        <v>24</v>
      </c>
      <c r="L10" s="215" t="s">
        <v>22</v>
      </c>
      <c r="M10" s="215" t="s">
        <v>20</v>
      </c>
      <c r="N10" s="215" t="s">
        <v>24</v>
      </c>
      <c r="O10" s="215" t="s">
        <v>22</v>
      </c>
      <c r="P10" s="215" t="s">
        <v>23</v>
      </c>
      <c r="Q10" s="215" t="s">
        <v>20</v>
      </c>
      <c r="R10" s="215" t="s">
        <v>24</v>
      </c>
      <c r="S10" s="215" t="s">
        <v>22</v>
      </c>
      <c r="T10" s="215" t="s">
        <v>20</v>
      </c>
      <c r="U10" s="215" t="s">
        <v>24</v>
      </c>
      <c r="V10" s="215" t="s">
        <v>22</v>
      </c>
      <c r="W10" s="215" t="s">
        <v>20</v>
      </c>
      <c r="X10" s="215" t="s">
        <v>21</v>
      </c>
      <c r="Y10" s="215" t="s">
        <v>22</v>
      </c>
      <c r="Z10" s="215" t="s">
        <v>20</v>
      </c>
      <c r="AA10" s="215" t="s">
        <v>24</v>
      </c>
      <c r="AB10" s="215" t="s">
        <v>22</v>
      </c>
      <c r="AC10" s="230" t="s">
        <v>20</v>
      </c>
      <c r="AD10" s="230" t="s">
        <v>24</v>
      </c>
      <c r="AE10" s="230" t="s">
        <v>22</v>
      </c>
      <c r="AF10" s="216"/>
      <c r="AG10" s="213" t="s">
        <v>37</v>
      </c>
      <c r="AH10" s="218"/>
      <c r="AI10" s="218"/>
      <c r="AJ10" s="218"/>
      <c r="AK10" s="218"/>
      <c r="AL10" s="218"/>
      <c r="AM10" s="218"/>
      <c r="AN10" s="218"/>
      <c r="AO10" s="218"/>
      <c r="AP10" s="218"/>
      <c r="AQ10" s="218"/>
      <c r="AR10" s="218"/>
      <c r="AS10" s="218"/>
      <c r="AT10" s="218"/>
      <c r="AU10" s="226"/>
      <c r="AV10" s="218"/>
      <c r="AW10" s="218"/>
      <c r="AX10" s="218"/>
      <c r="AY10" s="218"/>
      <c r="AZ10" s="218"/>
      <c r="BA10" s="2"/>
    </row>
    <row r="11" spans="1:53" ht="12.75" customHeight="1" x14ac:dyDescent="0.3">
      <c r="A11" s="212"/>
      <c r="B11" s="214"/>
      <c r="C11" s="231"/>
      <c r="D11" s="231"/>
      <c r="E11" s="231"/>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31"/>
      <c r="AD11" s="231"/>
      <c r="AE11" s="231"/>
      <c r="AF11" s="216"/>
      <c r="AG11" s="214"/>
      <c r="AH11" s="217" t="s">
        <v>25</v>
      </c>
      <c r="AI11" s="217" t="s">
        <v>26</v>
      </c>
      <c r="AJ11" s="218"/>
      <c r="AK11" s="218"/>
      <c r="AL11" s="228" t="s">
        <v>38</v>
      </c>
      <c r="AM11" s="228" t="s">
        <v>39</v>
      </c>
      <c r="AN11" s="217" t="s">
        <v>25</v>
      </c>
      <c r="AO11" s="217" t="s">
        <v>26</v>
      </c>
      <c r="AP11" s="218"/>
      <c r="AQ11" s="218"/>
      <c r="AR11" s="228" t="s">
        <v>38</v>
      </c>
      <c r="AS11" s="228" t="s">
        <v>39</v>
      </c>
      <c r="AT11" s="218"/>
      <c r="AU11" s="226"/>
      <c r="AV11" s="218"/>
      <c r="AW11" s="218"/>
      <c r="AX11" s="218"/>
      <c r="AY11" s="218"/>
      <c r="AZ11" s="218"/>
      <c r="BA11" s="2"/>
    </row>
    <row r="12" spans="1:53" ht="12.75" customHeight="1" x14ac:dyDescent="0.3">
      <c r="A12" s="212"/>
      <c r="B12" s="214"/>
      <c r="C12" s="231"/>
      <c r="D12" s="231"/>
      <c r="E12" s="231"/>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31"/>
      <c r="AD12" s="231"/>
      <c r="AE12" s="231"/>
      <c r="AF12" s="216"/>
      <c r="AG12" s="214"/>
      <c r="AH12" s="218"/>
      <c r="AI12" s="218"/>
      <c r="AJ12" s="218"/>
      <c r="AK12" s="218"/>
      <c r="AL12" s="229"/>
      <c r="AM12" s="229"/>
      <c r="AN12" s="218"/>
      <c r="AO12" s="218"/>
      <c r="AP12" s="218"/>
      <c r="AQ12" s="218"/>
      <c r="AR12" s="229"/>
      <c r="AS12" s="229"/>
      <c r="AT12" s="218"/>
      <c r="AU12" s="226"/>
      <c r="AV12" s="218"/>
      <c r="AW12" s="218"/>
      <c r="AX12" s="218"/>
      <c r="AY12" s="218"/>
      <c r="AZ12" s="218"/>
      <c r="BA12" s="2"/>
    </row>
    <row r="13" spans="1:53" ht="12.75" customHeight="1" x14ac:dyDescent="0.3">
      <c r="A13" s="212"/>
      <c r="B13" s="214"/>
      <c r="C13" s="231"/>
      <c r="D13" s="231"/>
      <c r="E13" s="231"/>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31"/>
      <c r="AD13" s="231"/>
      <c r="AE13" s="231"/>
      <c r="AF13" s="216"/>
      <c r="AG13" s="214"/>
      <c r="AH13" s="218"/>
      <c r="AI13" s="218"/>
      <c r="AJ13" s="218"/>
      <c r="AK13" s="218"/>
      <c r="AL13" s="229"/>
      <c r="AM13" s="229"/>
      <c r="AN13" s="218"/>
      <c r="AO13" s="218"/>
      <c r="AP13" s="218"/>
      <c r="AQ13" s="218"/>
      <c r="AR13" s="229"/>
      <c r="AS13" s="229"/>
      <c r="AT13" s="218"/>
      <c r="AU13" s="226"/>
      <c r="AV13" s="218"/>
      <c r="AW13" s="218"/>
      <c r="AX13" s="218"/>
      <c r="AY13" s="218"/>
      <c r="AZ13" s="218"/>
      <c r="BA13" s="2"/>
    </row>
    <row r="14" spans="1:53" ht="12.75" customHeight="1" x14ac:dyDescent="0.3">
      <c r="A14" s="212"/>
      <c r="B14" s="214"/>
      <c r="C14" s="231"/>
      <c r="D14" s="231"/>
      <c r="E14" s="231"/>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31"/>
      <c r="AD14" s="231"/>
      <c r="AE14" s="231"/>
      <c r="AF14" s="216"/>
      <c r="AG14" s="214"/>
      <c r="AH14" s="218"/>
      <c r="AI14" s="218"/>
      <c r="AJ14" s="218"/>
      <c r="AK14" s="218"/>
      <c r="AL14" s="229"/>
      <c r="AM14" s="229"/>
      <c r="AN14" s="218"/>
      <c r="AO14" s="218"/>
      <c r="AP14" s="218"/>
      <c r="AQ14" s="218"/>
      <c r="AR14" s="229"/>
      <c r="AS14" s="229"/>
      <c r="AT14" s="218"/>
      <c r="AU14" s="226"/>
      <c r="AV14" s="218"/>
      <c r="AW14" s="218"/>
      <c r="AX14" s="218"/>
      <c r="AY14" s="218"/>
      <c r="AZ14" s="218"/>
      <c r="BA14" s="2"/>
    </row>
    <row r="15" spans="1:53" ht="12.75" customHeight="1" x14ac:dyDescent="0.3">
      <c r="A15" s="212"/>
      <c r="B15" s="214"/>
      <c r="C15" s="231"/>
      <c r="D15" s="231"/>
      <c r="E15" s="231"/>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31"/>
      <c r="AD15" s="231"/>
      <c r="AE15" s="231"/>
      <c r="AF15" s="216"/>
      <c r="AG15" s="214"/>
      <c r="AH15" s="218"/>
      <c r="AI15" s="218"/>
      <c r="AJ15" s="218"/>
      <c r="AK15" s="218"/>
      <c r="AL15" s="229"/>
      <c r="AM15" s="229"/>
      <c r="AN15" s="218"/>
      <c r="AO15" s="218"/>
      <c r="AP15" s="218"/>
      <c r="AQ15" s="218"/>
      <c r="AR15" s="229"/>
      <c r="AS15" s="229"/>
      <c r="AT15" s="218"/>
      <c r="AU15" s="227"/>
      <c r="AV15" s="218"/>
      <c r="AW15" s="218"/>
      <c r="AX15" s="218"/>
      <c r="AY15" s="218"/>
      <c r="AZ15" s="218"/>
      <c r="BA15" s="2"/>
    </row>
    <row r="16" spans="1:53" ht="12.75" customHeight="1" thickBot="1" x14ac:dyDescent="0.35">
      <c r="A16" s="71" t="s">
        <v>27</v>
      </c>
      <c r="B16" s="72" t="s">
        <v>28</v>
      </c>
      <c r="C16" s="73">
        <v>3</v>
      </c>
      <c r="D16" s="73">
        <v>4</v>
      </c>
      <c r="E16" s="73">
        <v>5</v>
      </c>
      <c r="F16" s="74">
        <v>6</v>
      </c>
      <c r="G16" s="74">
        <v>7</v>
      </c>
      <c r="H16" s="74">
        <v>8</v>
      </c>
      <c r="I16" s="74">
        <v>9</v>
      </c>
      <c r="J16" s="74">
        <v>10</v>
      </c>
      <c r="K16" s="74">
        <v>11</v>
      </c>
      <c r="L16" s="74">
        <v>12</v>
      </c>
      <c r="M16" s="74">
        <v>13</v>
      </c>
      <c r="N16" s="74">
        <v>14</v>
      </c>
      <c r="O16" s="74">
        <v>15</v>
      </c>
      <c r="P16" s="74">
        <v>16</v>
      </c>
      <c r="Q16" s="74">
        <v>17</v>
      </c>
      <c r="R16" s="74">
        <v>18</v>
      </c>
      <c r="S16" s="74">
        <v>19</v>
      </c>
      <c r="T16" s="74">
        <v>20</v>
      </c>
      <c r="U16" s="74">
        <v>21</v>
      </c>
      <c r="V16" s="74">
        <v>22</v>
      </c>
      <c r="W16" s="74">
        <v>23</v>
      </c>
      <c r="X16" s="74">
        <v>24</v>
      </c>
      <c r="Y16" s="74">
        <v>25</v>
      </c>
      <c r="Z16" s="74">
        <v>26</v>
      </c>
      <c r="AA16" s="74">
        <v>27</v>
      </c>
      <c r="AB16" s="74">
        <v>28</v>
      </c>
      <c r="AC16" s="73"/>
      <c r="AD16" s="73"/>
      <c r="AE16" s="73"/>
      <c r="AF16" s="74">
        <v>29</v>
      </c>
      <c r="AG16" s="74">
        <v>30</v>
      </c>
      <c r="AH16" s="75">
        <v>31</v>
      </c>
      <c r="AI16" s="75">
        <v>32</v>
      </c>
      <c r="AJ16" s="75">
        <v>33</v>
      </c>
      <c r="AK16" s="75">
        <v>34</v>
      </c>
      <c r="AL16" s="75">
        <v>35</v>
      </c>
      <c r="AM16" s="75">
        <v>36</v>
      </c>
      <c r="AN16" s="75">
        <v>37</v>
      </c>
      <c r="AO16" s="75">
        <v>38</v>
      </c>
      <c r="AP16" s="75">
        <v>39</v>
      </c>
      <c r="AQ16" s="75">
        <v>40</v>
      </c>
      <c r="AR16" s="75">
        <v>41</v>
      </c>
      <c r="AS16" s="75">
        <v>42</v>
      </c>
      <c r="AT16" s="75">
        <v>43</v>
      </c>
      <c r="AU16" s="75">
        <v>44</v>
      </c>
      <c r="AV16" s="75">
        <v>45</v>
      </c>
      <c r="AW16" s="75">
        <v>46</v>
      </c>
      <c r="AX16" s="75">
        <v>47</v>
      </c>
      <c r="AY16" s="75">
        <v>48</v>
      </c>
      <c r="AZ16" s="75">
        <v>49</v>
      </c>
      <c r="BA16" s="2"/>
    </row>
    <row r="17" spans="1:53" ht="37.950000000000003" customHeight="1" x14ac:dyDescent="0.3">
      <c r="A17" s="76" t="s">
        <v>40</v>
      </c>
      <c r="B17" s="77" t="s">
        <v>41</v>
      </c>
      <c r="C17" s="78" t="s">
        <v>42</v>
      </c>
      <c r="D17" s="78" t="s">
        <v>42</v>
      </c>
      <c r="E17" s="78" t="s">
        <v>42</v>
      </c>
      <c r="F17" s="79" t="s">
        <v>42</v>
      </c>
      <c r="G17" s="79" t="s">
        <v>42</v>
      </c>
      <c r="H17" s="79" t="s">
        <v>42</v>
      </c>
      <c r="I17" s="79" t="s">
        <v>42</v>
      </c>
      <c r="J17" s="79" t="s">
        <v>42</v>
      </c>
      <c r="K17" s="79" t="s">
        <v>42</v>
      </c>
      <c r="L17" s="79" t="s">
        <v>42</v>
      </c>
      <c r="M17" s="79" t="s">
        <v>42</v>
      </c>
      <c r="N17" s="79" t="s">
        <v>42</v>
      </c>
      <c r="O17" s="79" t="s">
        <v>42</v>
      </c>
      <c r="P17" s="79" t="s">
        <v>42</v>
      </c>
      <c r="Q17" s="79" t="s">
        <v>42</v>
      </c>
      <c r="R17" s="79" t="s">
        <v>42</v>
      </c>
      <c r="S17" s="79" t="s">
        <v>42</v>
      </c>
      <c r="T17" s="79" t="s">
        <v>42</v>
      </c>
      <c r="U17" s="79" t="s">
        <v>42</v>
      </c>
      <c r="V17" s="79" t="s">
        <v>42</v>
      </c>
      <c r="W17" s="79" t="s">
        <v>42</v>
      </c>
      <c r="X17" s="79" t="s">
        <v>42</v>
      </c>
      <c r="Y17" s="79" t="s">
        <v>42</v>
      </c>
      <c r="Z17" s="79" t="s">
        <v>42</v>
      </c>
      <c r="AA17" s="79" t="s">
        <v>42</v>
      </c>
      <c r="AB17" s="79" t="s">
        <v>42</v>
      </c>
      <c r="AC17" s="78" t="s">
        <v>42</v>
      </c>
      <c r="AD17" s="78" t="s">
        <v>42</v>
      </c>
      <c r="AE17" s="78" t="s">
        <v>42</v>
      </c>
      <c r="AF17" s="80" t="s">
        <v>42</v>
      </c>
      <c r="AG17" s="80" t="s">
        <v>42</v>
      </c>
      <c r="AH17" s="68">
        <v>2573035.6</v>
      </c>
      <c r="AI17" s="68">
        <v>2369515.4</v>
      </c>
      <c r="AJ17" s="68">
        <f>AJ18+AJ91+AJ121+AJ174</f>
        <v>2691321.0000000005</v>
      </c>
      <c r="AK17" s="68">
        <f t="shared" ref="AK17:AM17" si="0">AK18+AK91+AK121+AK174</f>
        <v>2442055.4</v>
      </c>
      <c r="AL17" s="68">
        <f t="shared" si="0"/>
        <v>2485444.2999999998</v>
      </c>
      <c r="AM17" s="68">
        <f t="shared" si="0"/>
        <v>2580943.6</v>
      </c>
      <c r="AN17" s="68">
        <v>2247344.4</v>
      </c>
      <c r="AO17" s="68">
        <v>2171481.2999999998</v>
      </c>
      <c r="AP17" s="68">
        <f>AP18+AP91+AP121+AP174</f>
        <v>2400383.9</v>
      </c>
      <c r="AQ17" s="68">
        <f t="shared" ref="AQ17:AS17" si="1">AQ18+AQ91+AQ121+AQ174</f>
        <v>2340583.9</v>
      </c>
      <c r="AR17" s="68">
        <f t="shared" si="1"/>
        <v>2422218.1999999997</v>
      </c>
      <c r="AS17" s="68">
        <f t="shared" si="1"/>
        <v>2541625.9</v>
      </c>
      <c r="AT17" s="68">
        <v>2369515.4</v>
      </c>
      <c r="AU17" s="68">
        <f>AU18+AU91+AU121+AU174</f>
        <v>2691321.0000000005</v>
      </c>
      <c r="AV17" s="68">
        <f t="shared" ref="AV17" si="2">AV18+AV91+AV121+AV174</f>
        <v>2442055.4</v>
      </c>
      <c r="AW17" s="68">
        <v>2171481.2999999998</v>
      </c>
      <c r="AX17" s="68">
        <f>AX18+AX91+AX121+AX174</f>
        <v>2400383.9</v>
      </c>
      <c r="AY17" s="68">
        <f t="shared" ref="AY17" si="3">AY18+AY91+AY121+AY174</f>
        <v>2340583.9</v>
      </c>
      <c r="AZ17" s="81"/>
      <c r="BA17" s="2"/>
    </row>
    <row r="18" spans="1:53" ht="44.4" customHeight="1" x14ac:dyDescent="0.3">
      <c r="A18" s="76" t="s">
        <v>43</v>
      </c>
      <c r="B18" s="77" t="s">
        <v>44</v>
      </c>
      <c r="C18" s="78" t="s">
        <v>42</v>
      </c>
      <c r="D18" s="78" t="s">
        <v>42</v>
      </c>
      <c r="E18" s="78" t="s">
        <v>42</v>
      </c>
      <c r="F18" s="79" t="s">
        <v>42</v>
      </c>
      <c r="G18" s="79" t="s">
        <v>42</v>
      </c>
      <c r="H18" s="79" t="s">
        <v>42</v>
      </c>
      <c r="I18" s="79" t="s">
        <v>42</v>
      </c>
      <c r="J18" s="79" t="s">
        <v>42</v>
      </c>
      <c r="K18" s="79" t="s">
        <v>42</v>
      </c>
      <c r="L18" s="79" t="s">
        <v>42</v>
      </c>
      <c r="M18" s="79" t="s">
        <v>42</v>
      </c>
      <c r="N18" s="79" t="s">
        <v>42</v>
      </c>
      <c r="O18" s="79" t="s">
        <v>42</v>
      </c>
      <c r="P18" s="79" t="s">
        <v>42</v>
      </c>
      <c r="Q18" s="79" t="s">
        <v>42</v>
      </c>
      <c r="R18" s="79" t="s">
        <v>42</v>
      </c>
      <c r="S18" s="79" t="s">
        <v>42</v>
      </c>
      <c r="T18" s="79" t="s">
        <v>42</v>
      </c>
      <c r="U18" s="79" t="s">
        <v>42</v>
      </c>
      <c r="V18" s="79" t="s">
        <v>42</v>
      </c>
      <c r="W18" s="79" t="s">
        <v>42</v>
      </c>
      <c r="X18" s="79" t="s">
        <v>42</v>
      </c>
      <c r="Y18" s="79" t="s">
        <v>42</v>
      </c>
      <c r="Z18" s="79" t="s">
        <v>42</v>
      </c>
      <c r="AA18" s="79" t="s">
        <v>42</v>
      </c>
      <c r="AB18" s="79" t="s">
        <v>42</v>
      </c>
      <c r="AC18" s="78" t="s">
        <v>42</v>
      </c>
      <c r="AD18" s="78" t="s">
        <v>42</v>
      </c>
      <c r="AE18" s="78" t="s">
        <v>42</v>
      </c>
      <c r="AF18" s="80" t="s">
        <v>42</v>
      </c>
      <c r="AG18" s="80" t="s">
        <v>42</v>
      </c>
      <c r="AH18" s="68">
        <v>1034155.1</v>
      </c>
      <c r="AI18" s="68">
        <v>874031.1</v>
      </c>
      <c r="AJ18" s="68">
        <f>AJ19+AJ79</f>
        <v>1004371.8999999999</v>
      </c>
      <c r="AK18" s="68">
        <f t="shared" ref="AK18" si="4">AK19+AK79</f>
        <v>775229.9</v>
      </c>
      <c r="AL18" s="68">
        <f t="shared" ref="AL18" si="5">AL19+AL79</f>
        <v>738247.5</v>
      </c>
      <c r="AM18" s="68">
        <f t="shared" ref="AM18" si="6">AM19+AM79</f>
        <v>737475.6</v>
      </c>
      <c r="AN18" s="68">
        <v>798791.1</v>
      </c>
      <c r="AO18" s="68">
        <v>753360.6</v>
      </c>
      <c r="AP18" s="68">
        <f>AP19+AP79</f>
        <v>791444.1</v>
      </c>
      <c r="AQ18" s="68">
        <f t="shared" ref="AQ18" si="7">AQ19+AQ79</f>
        <v>701680.1</v>
      </c>
      <c r="AR18" s="68">
        <f t="shared" ref="AR18" si="8">AR19+AR79</f>
        <v>702887.5</v>
      </c>
      <c r="AS18" s="68">
        <f t="shared" ref="AS18" si="9">AS19+AS79</f>
        <v>725523.1</v>
      </c>
      <c r="AT18" s="68">
        <v>874031.1</v>
      </c>
      <c r="AU18" s="68">
        <f>AU19+AU79</f>
        <v>1004371.8999999999</v>
      </c>
      <c r="AV18" s="68">
        <f t="shared" ref="AV18" si="10">AV19+AV79</f>
        <v>775229.9</v>
      </c>
      <c r="AW18" s="68">
        <v>753360.6</v>
      </c>
      <c r="AX18" s="68">
        <f>AX19+AX79</f>
        <v>791444.1</v>
      </c>
      <c r="AY18" s="68">
        <f t="shared" ref="AY18" si="11">AY19+AY79</f>
        <v>701680.1</v>
      </c>
      <c r="AZ18" s="81"/>
      <c r="BA18" s="2"/>
    </row>
    <row r="19" spans="1:53" ht="45.6" customHeight="1" x14ac:dyDescent="0.3">
      <c r="A19" s="76" t="s">
        <v>45</v>
      </c>
      <c r="B19" s="77" t="s">
        <v>46</v>
      </c>
      <c r="C19" s="78" t="s">
        <v>42</v>
      </c>
      <c r="D19" s="78" t="s">
        <v>42</v>
      </c>
      <c r="E19" s="78" t="s">
        <v>42</v>
      </c>
      <c r="F19" s="79" t="s">
        <v>42</v>
      </c>
      <c r="G19" s="79" t="s">
        <v>42</v>
      </c>
      <c r="H19" s="79" t="s">
        <v>42</v>
      </c>
      <c r="I19" s="79" t="s">
        <v>42</v>
      </c>
      <c r="J19" s="79" t="s">
        <v>42</v>
      </c>
      <c r="K19" s="79" t="s">
        <v>42</v>
      </c>
      <c r="L19" s="79" t="s">
        <v>42</v>
      </c>
      <c r="M19" s="79" t="s">
        <v>42</v>
      </c>
      <c r="N19" s="79" t="s">
        <v>42</v>
      </c>
      <c r="O19" s="79" t="s">
        <v>42</v>
      </c>
      <c r="P19" s="79" t="s">
        <v>42</v>
      </c>
      <c r="Q19" s="79" t="s">
        <v>42</v>
      </c>
      <c r="R19" s="79" t="s">
        <v>42</v>
      </c>
      <c r="S19" s="79" t="s">
        <v>42</v>
      </c>
      <c r="T19" s="79" t="s">
        <v>42</v>
      </c>
      <c r="U19" s="79" t="s">
        <v>42</v>
      </c>
      <c r="V19" s="79" t="s">
        <v>42</v>
      </c>
      <c r="W19" s="79" t="s">
        <v>42</v>
      </c>
      <c r="X19" s="79" t="s">
        <v>42</v>
      </c>
      <c r="Y19" s="79" t="s">
        <v>42</v>
      </c>
      <c r="Z19" s="79" t="s">
        <v>42</v>
      </c>
      <c r="AA19" s="79" t="s">
        <v>42</v>
      </c>
      <c r="AB19" s="79" t="s">
        <v>42</v>
      </c>
      <c r="AC19" s="78" t="s">
        <v>42</v>
      </c>
      <c r="AD19" s="78" t="s">
        <v>42</v>
      </c>
      <c r="AE19" s="78" t="s">
        <v>42</v>
      </c>
      <c r="AF19" s="80" t="s">
        <v>42</v>
      </c>
      <c r="AG19" s="80" t="s">
        <v>42</v>
      </c>
      <c r="AH19" s="68">
        <v>1025171.4</v>
      </c>
      <c r="AI19" s="68">
        <v>865554.9</v>
      </c>
      <c r="AJ19" s="68">
        <f>AJ20+AJ29+AJ32+AJ34+AJ37+AJ51+AJ53+AJ55+AJ59+AJ62+AJ65+AJ71+AJ75</f>
        <v>994915.2</v>
      </c>
      <c r="AK19" s="68">
        <f>AK20+AK29+AK32+AK34+AK37+AK51+AK53+AK55+AK59+AK62+AK65+AK71+AK75+AK52</f>
        <v>764504.5</v>
      </c>
      <c r="AL19" s="68">
        <f t="shared" ref="AL19:AM19" si="12">AL20+AL29+AL32+AL34+AL37+AL51+AL53+AL55+AL59+AL62+AL65+AL71+AL75+AL52</f>
        <v>727522.1</v>
      </c>
      <c r="AM19" s="68">
        <f t="shared" si="12"/>
        <v>726750.2</v>
      </c>
      <c r="AN19" s="68">
        <v>789807.4</v>
      </c>
      <c r="AO19" s="68">
        <v>744884.4</v>
      </c>
      <c r="AP19" s="68">
        <f>AP20+AP29+AP32+AP34+AP37+AP51+AP53+AP55+AP59+AP62+AP65+AP71+AP75</f>
        <v>781987.4</v>
      </c>
      <c r="AQ19" s="68">
        <f>AQ20+AQ29+AQ32+AQ34+AQ37+AQ51+AQ53+AQ55+AQ59+AQ62+AQ65+AQ71+AQ75+AQ52</f>
        <v>690954.7</v>
      </c>
      <c r="AR19" s="68">
        <f t="shared" ref="AR19" si="13">AR20+AR29+AR32+AR34+AR37+AR51+AR53+AR55+AR59+AR62+AR65+AR71+AR75+AR52</f>
        <v>692162.1</v>
      </c>
      <c r="AS19" s="68">
        <f t="shared" ref="AS19" si="14">AS20+AS29+AS32+AS34+AS37+AS51+AS53+AS55+AS59+AS62+AS65+AS71+AS75+AS52</f>
        <v>714797.7</v>
      </c>
      <c r="AT19" s="68">
        <v>865554.9</v>
      </c>
      <c r="AU19" s="68">
        <f>AU20+AU29+AU32+AU34+AU37+AU51+AU53+AU55+AU59+AU62+AU65+AU71+AU75</f>
        <v>994915.2</v>
      </c>
      <c r="AV19" s="68">
        <f>AV20+AV29+AV32+AV34+AV37+AV51+AV53+AV55+AV59+AV62+AV65+AV71+AV75+AV52</f>
        <v>764504.5</v>
      </c>
      <c r="AW19" s="68">
        <v>744884.4</v>
      </c>
      <c r="AX19" s="68">
        <f>AX20+AX29+AX32+AX34+AX37+AX51+AX53+AX55+AX59+AX62+AX65+AX71+AX75</f>
        <v>781987.4</v>
      </c>
      <c r="AY19" s="68">
        <f>AY20+AY29+AY32+AY34+AY37+AY51+AY53+AY55+AY59+AY62+AY65+AY71+AY75+AY52</f>
        <v>690954.7</v>
      </c>
      <c r="AZ19" s="81"/>
      <c r="BA19" s="2"/>
    </row>
    <row r="20" spans="1:53" ht="183.75" customHeight="1" x14ac:dyDescent="0.3">
      <c r="A20" s="82" t="s">
        <v>47</v>
      </c>
      <c r="B20" s="83" t="s">
        <v>48</v>
      </c>
      <c r="C20" s="84" t="s">
        <v>49</v>
      </c>
      <c r="D20" s="52" t="s">
        <v>50</v>
      </c>
      <c r="E20" s="52" t="s">
        <v>51</v>
      </c>
      <c r="F20" s="85"/>
      <c r="G20" s="85"/>
      <c r="H20" s="85"/>
      <c r="I20" s="85"/>
      <c r="J20" s="85"/>
      <c r="K20" s="85"/>
      <c r="L20" s="85"/>
      <c r="M20" s="85"/>
      <c r="N20" s="85"/>
      <c r="O20" s="85"/>
      <c r="P20" s="85"/>
      <c r="Q20" s="85"/>
      <c r="R20" s="85"/>
      <c r="S20" s="85"/>
      <c r="T20" s="85"/>
      <c r="U20" s="85"/>
      <c r="V20" s="85"/>
      <c r="W20" s="85" t="s">
        <v>52</v>
      </c>
      <c r="X20" s="85" t="s">
        <v>53</v>
      </c>
      <c r="Y20" s="85" t="s">
        <v>54</v>
      </c>
      <c r="Z20" s="85" t="s">
        <v>55</v>
      </c>
      <c r="AA20" s="85" t="s">
        <v>56</v>
      </c>
      <c r="AB20" s="86" t="s">
        <v>57</v>
      </c>
      <c r="AC20" s="87" t="s">
        <v>432</v>
      </c>
      <c r="AD20" s="88" t="s">
        <v>56</v>
      </c>
      <c r="AE20" s="87" t="s">
        <v>433</v>
      </c>
      <c r="AF20" s="89" t="s">
        <v>27</v>
      </c>
      <c r="AG20" s="90" t="s">
        <v>58</v>
      </c>
      <c r="AH20" s="91">
        <v>46368.800000000003</v>
      </c>
      <c r="AI20" s="91">
        <v>43787.8</v>
      </c>
      <c r="AJ20" s="91">
        <f>38665.3-546.2</f>
        <v>38119.100000000006</v>
      </c>
      <c r="AK20" s="91">
        <v>11102.9</v>
      </c>
      <c r="AL20" s="91">
        <v>11504.7</v>
      </c>
      <c r="AM20" s="91">
        <v>18954.7</v>
      </c>
      <c r="AN20" s="91">
        <v>46368.800000000003</v>
      </c>
      <c r="AO20" s="91">
        <v>43787.8</v>
      </c>
      <c r="AP20" s="91">
        <v>38665.300000000003</v>
      </c>
      <c r="AQ20" s="91">
        <v>11102.9</v>
      </c>
      <c r="AR20" s="91">
        <v>11504.7</v>
      </c>
      <c r="AS20" s="91">
        <v>18954.7</v>
      </c>
      <c r="AT20" s="91">
        <v>43787.8</v>
      </c>
      <c r="AU20" s="91">
        <f>38665.3-546.2</f>
        <v>38119.100000000006</v>
      </c>
      <c r="AV20" s="91">
        <v>11102.9</v>
      </c>
      <c r="AW20" s="91">
        <v>43787.8</v>
      </c>
      <c r="AX20" s="91">
        <v>38665.300000000003</v>
      </c>
      <c r="AY20" s="91">
        <v>11102.9</v>
      </c>
      <c r="AZ20" s="92" t="s">
        <v>59</v>
      </c>
      <c r="BA20" s="2"/>
    </row>
    <row r="21" spans="1:53" ht="174" customHeight="1" x14ac:dyDescent="0.3">
      <c r="A21" s="93"/>
      <c r="B21" s="94"/>
      <c r="C21" s="95" t="s">
        <v>60</v>
      </c>
      <c r="D21" s="60" t="s">
        <v>61</v>
      </c>
      <c r="E21" s="60" t="s">
        <v>62</v>
      </c>
      <c r="F21" s="96"/>
      <c r="G21" s="96"/>
      <c r="H21" s="96"/>
      <c r="I21" s="96"/>
      <c r="J21" s="96"/>
      <c r="K21" s="96"/>
      <c r="L21" s="96"/>
      <c r="M21" s="96"/>
      <c r="N21" s="96"/>
      <c r="O21" s="96"/>
      <c r="P21" s="96"/>
      <c r="Q21" s="96"/>
      <c r="R21" s="96"/>
      <c r="S21" s="96"/>
      <c r="T21" s="96"/>
      <c r="U21" s="96"/>
      <c r="V21" s="96"/>
      <c r="W21" s="96"/>
      <c r="X21" s="96"/>
      <c r="Y21" s="96"/>
      <c r="Z21" s="96" t="s">
        <v>63</v>
      </c>
      <c r="AA21" s="96" t="s">
        <v>56</v>
      </c>
      <c r="AB21" s="97" t="s">
        <v>64</v>
      </c>
      <c r="AC21" s="15" t="s">
        <v>436</v>
      </c>
      <c r="AD21" s="98" t="s">
        <v>56</v>
      </c>
      <c r="AE21" s="48" t="s">
        <v>437</v>
      </c>
      <c r="AF21" s="99"/>
      <c r="AG21" s="100"/>
      <c r="AH21" s="101" t="s">
        <v>65</v>
      </c>
      <c r="AI21" s="101" t="s">
        <v>65</v>
      </c>
      <c r="AJ21" s="101" t="s">
        <v>65</v>
      </c>
      <c r="AK21" s="101" t="s">
        <v>65</v>
      </c>
      <c r="AL21" s="101" t="s">
        <v>65</v>
      </c>
      <c r="AM21" s="101" t="s">
        <v>65</v>
      </c>
      <c r="AN21" s="101" t="s">
        <v>65</v>
      </c>
      <c r="AO21" s="101" t="s">
        <v>65</v>
      </c>
      <c r="AP21" s="101" t="s">
        <v>65</v>
      </c>
      <c r="AQ21" s="101" t="s">
        <v>65</v>
      </c>
      <c r="AR21" s="101" t="s">
        <v>65</v>
      </c>
      <c r="AS21" s="101" t="s">
        <v>65</v>
      </c>
      <c r="AT21" s="101" t="s">
        <v>65</v>
      </c>
      <c r="AU21" s="101" t="s">
        <v>65</v>
      </c>
      <c r="AV21" s="101" t="s">
        <v>65</v>
      </c>
      <c r="AW21" s="101" t="s">
        <v>65</v>
      </c>
      <c r="AX21" s="101" t="s">
        <v>65</v>
      </c>
      <c r="AY21" s="101" t="s">
        <v>65</v>
      </c>
      <c r="AZ21" s="101"/>
      <c r="BA21" s="2"/>
    </row>
    <row r="22" spans="1:53" ht="216.75" customHeight="1" x14ac:dyDescent="0.3">
      <c r="A22" s="93"/>
      <c r="B22" s="94"/>
      <c r="C22" s="95"/>
      <c r="D22" s="60"/>
      <c r="E22" s="60"/>
      <c r="F22" s="96"/>
      <c r="G22" s="96"/>
      <c r="H22" s="96"/>
      <c r="I22" s="96"/>
      <c r="J22" s="96"/>
      <c r="K22" s="96"/>
      <c r="L22" s="96"/>
      <c r="M22" s="96"/>
      <c r="N22" s="96"/>
      <c r="O22" s="96"/>
      <c r="P22" s="96"/>
      <c r="Q22" s="96"/>
      <c r="R22" s="96"/>
      <c r="S22" s="96"/>
      <c r="T22" s="96"/>
      <c r="U22" s="96"/>
      <c r="V22" s="96"/>
      <c r="W22" s="96"/>
      <c r="X22" s="96"/>
      <c r="Y22" s="96"/>
      <c r="Z22" s="96" t="s">
        <v>66</v>
      </c>
      <c r="AA22" s="96" t="s">
        <v>56</v>
      </c>
      <c r="AB22" s="97" t="s">
        <v>67</v>
      </c>
      <c r="AC22" s="15" t="s">
        <v>545</v>
      </c>
      <c r="AD22" s="98" t="s">
        <v>56</v>
      </c>
      <c r="AE22" s="48" t="s">
        <v>544</v>
      </c>
      <c r="AF22" s="99"/>
      <c r="AG22" s="102"/>
      <c r="AH22" s="101" t="s">
        <v>65</v>
      </c>
      <c r="AI22" s="101" t="s">
        <v>65</v>
      </c>
      <c r="AJ22" s="101" t="s">
        <v>65</v>
      </c>
      <c r="AK22" s="101" t="s">
        <v>65</v>
      </c>
      <c r="AL22" s="101" t="s">
        <v>65</v>
      </c>
      <c r="AM22" s="101" t="s">
        <v>65</v>
      </c>
      <c r="AN22" s="101" t="s">
        <v>65</v>
      </c>
      <c r="AO22" s="101" t="s">
        <v>65</v>
      </c>
      <c r="AP22" s="101" t="s">
        <v>65</v>
      </c>
      <c r="AQ22" s="101" t="s">
        <v>65</v>
      </c>
      <c r="AR22" s="101" t="s">
        <v>65</v>
      </c>
      <c r="AS22" s="101" t="s">
        <v>65</v>
      </c>
      <c r="AT22" s="101" t="s">
        <v>65</v>
      </c>
      <c r="AU22" s="101" t="s">
        <v>65</v>
      </c>
      <c r="AV22" s="101" t="s">
        <v>65</v>
      </c>
      <c r="AW22" s="101" t="s">
        <v>65</v>
      </c>
      <c r="AX22" s="101" t="s">
        <v>65</v>
      </c>
      <c r="AY22" s="101" t="s">
        <v>65</v>
      </c>
      <c r="AZ22" s="101"/>
      <c r="BA22" s="2"/>
    </row>
    <row r="23" spans="1:53" ht="369.6" x14ac:dyDescent="0.3">
      <c r="A23" s="93"/>
      <c r="B23" s="94"/>
      <c r="C23" s="95"/>
      <c r="D23" s="60"/>
      <c r="E23" s="60"/>
      <c r="F23" s="96"/>
      <c r="G23" s="96"/>
      <c r="H23" s="96"/>
      <c r="I23" s="96"/>
      <c r="J23" s="96"/>
      <c r="K23" s="96"/>
      <c r="L23" s="96"/>
      <c r="M23" s="96"/>
      <c r="N23" s="96"/>
      <c r="O23" s="96"/>
      <c r="P23" s="96"/>
      <c r="Q23" s="96"/>
      <c r="R23" s="96"/>
      <c r="S23" s="96"/>
      <c r="T23" s="96"/>
      <c r="U23" s="96"/>
      <c r="V23" s="96"/>
      <c r="W23" s="96"/>
      <c r="X23" s="96"/>
      <c r="Y23" s="96"/>
      <c r="Z23" s="96" t="s">
        <v>68</v>
      </c>
      <c r="AA23" s="96" t="s">
        <v>56</v>
      </c>
      <c r="AB23" s="96" t="s">
        <v>69</v>
      </c>
      <c r="AC23" s="98" t="s">
        <v>581</v>
      </c>
      <c r="AD23" s="98" t="s">
        <v>565</v>
      </c>
      <c r="AE23" s="98" t="s">
        <v>582</v>
      </c>
      <c r="AF23" s="99"/>
      <c r="AG23" s="102"/>
      <c r="AH23" s="101" t="s">
        <v>65</v>
      </c>
      <c r="AI23" s="101" t="s">
        <v>65</v>
      </c>
      <c r="AJ23" s="101" t="s">
        <v>65</v>
      </c>
      <c r="AK23" s="101" t="s">
        <v>65</v>
      </c>
      <c r="AL23" s="101" t="s">
        <v>65</v>
      </c>
      <c r="AM23" s="101" t="s">
        <v>65</v>
      </c>
      <c r="AN23" s="101" t="s">
        <v>65</v>
      </c>
      <c r="AO23" s="101" t="s">
        <v>65</v>
      </c>
      <c r="AP23" s="101" t="s">
        <v>65</v>
      </c>
      <c r="AQ23" s="101" t="s">
        <v>65</v>
      </c>
      <c r="AR23" s="101" t="s">
        <v>65</v>
      </c>
      <c r="AS23" s="101" t="s">
        <v>65</v>
      </c>
      <c r="AT23" s="101" t="s">
        <v>65</v>
      </c>
      <c r="AU23" s="101" t="s">
        <v>65</v>
      </c>
      <c r="AV23" s="101" t="s">
        <v>65</v>
      </c>
      <c r="AW23" s="101" t="s">
        <v>65</v>
      </c>
      <c r="AX23" s="101" t="s">
        <v>65</v>
      </c>
      <c r="AY23" s="101" t="s">
        <v>65</v>
      </c>
      <c r="AZ23" s="101"/>
      <c r="BA23" s="2"/>
    </row>
    <row r="24" spans="1:53" ht="409.6" customHeight="1" x14ac:dyDescent="0.3">
      <c r="A24" s="93"/>
      <c r="B24" s="94"/>
      <c r="C24" s="95"/>
      <c r="D24" s="60"/>
      <c r="E24" s="60"/>
      <c r="F24" s="96"/>
      <c r="G24" s="96"/>
      <c r="H24" s="96"/>
      <c r="I24" s="96"/>
      <c r="J24" s="96"/>
      <c r="K24" s="96"/>
      <c r="L24" s="96"/>
      <c r="M24" s="96"/>
      <c r="N24" s="96"/>
      <c r="O24" s="96"/>
      <c r="P24" s="96"/>
      <c r="Q24" s="96"/>
      <c r="R24" s="96"/>
      <c r="S24" s="96"/>
      <c r="T24" s="96"/>
      <c r="U24" s="96"/>
      <c r="V24" s="96"/>
      <c r="W24" s="96"/>
      <c r="X24" s="96"/>
      <c r="Y24" s="96"/>
      <c r="Z24" s="96" t="s">
        <v>70</v>
      </c>
      <c r="AA24" s="96" t="s">
        <v>56</v>
      </c>
      <c r="AB24" s="96" t="s">
        <v>71</v>
      </c>
      <c r="AC24" s="60"/>
      <c r="AD24" s="60"/>
      <c r="AE24" s="60"/>
      <c r="AF24" s="103"/>
      <c r="AG24" s="102"/>
      <c r="AH24" s="101" t="s">
        <v>65</v>
      </c>
      <c r="AI24" s="101" t="s">
        <v>65</v>
      </c>
      <c r="AJ24" s="101" t="s">
        <v>65</v>
      </c>
      <c r="AK24" s="101" t="s">
        <v>65</v>
      </c>
      <c r="AL24" s="101" t="s">
        <v>65</v>
      </c>
      <c r="AM24" s="101" t="s">
        <v>65</v>
      </c>
      <c r="AN24" s="101" t="s">
        <v>65</v>
      </c>
      <c r="AO24" s="101" t="s">
        <v>65</v>
      </c>
      <c r="AP24" s="101" t="s">
        <v>65</v>
      </c>
      <c r="AQ24" s="101" t="s">
        <v>65</v>
      </c>
      <c r="AR24" s="101" t="s">
        <v>65</v>
      </c>
      <c r="AS24" s="101" t="s">
        <v>65</v>
      </c>
      <c r="AT24" s="101" t="s">
        <v>65</v>
      </c>
      <c r="AU24" s="101" t="s">
        <v>65</v>
      </c>
      <c r="AV24" s="101" t="s">
        <v>65</v>
      </c>
      <c r="AW24" s="101" t="s">
        <v>65</v>
      </c>
      <c r="AX24" s="101" t="s">
        <v>65</v>
      </c>
      <c r="AY24" s="101" t="s">
        <v>65</v>
      </c>
      <c r="AZ24" s="101"/>
      <c r="BA24" s="2"/>
    </row>
    <row r="25" spans="1:53" ht="288" customHeight="1" x14ac:dyDescent="0.3">
      <c r="A25" s="93"/>
      <c r="B25" s="94"/>
      <c r="C25" s="95"/>
      <c r="D25" s="60"/>
      <c r="E25" s="60"/>
      <c r="F25" s="96"/>
      <c r="G25" s="96"/>
      <c r="H25" s="96"/>
      <c r="I25" s="96"/>
      <c r="J25" s="96"/>
      <c r="K25" s="96"/>
      <c r="L25" s="96"/>
      <c r="M25" s="96"/>
      <c r="N25" s="96"/>
      <c r="O25" s="96"/>
      <c r="P25" s="96"/>
      <c r="Q25" s="96"/>
      <c r="R25" s="96"/>
      <c r="S25" s="96"/>
      <c r="T25" s="96"/>
      <c r="U25" s="96"/>
      <c r="V25" s="96"/>
      <c r="W25" s="96"/>
      <c r="X25" s="96"/>
      <c r="Y25" s="96"/>
      <c r="Z25" s="96" t="s">
        <v>72</v>
      </c>
      <c r="AA25" s="96" t="s">
        <v>56</v>
      </c>
      <c r="AB25" s="96" t="s">
        <v>73</v>
      </c>
      <c r="AC25" s="60"/>
      <c r="AD25" s="60"/>
      <c r="AE25" s="60"/>
      <c r="AF25" s="103"/>
      <c r="AG25" s="102"/>
      <c r="AH25" s="101" t="s">
        <v>65</v>
      </c>
      <c r="AI25" s="101" t="s">
        <v>65</v>
      </c>
      <c r="AJ25" s="101" t="s">
        <v>65</v>
      </c>
      <c r="AK25" s="101" t="s">
        <v>65</v>
      </c>
      <c r="AL25" s="101" t="s">
        <v>65</v>
      </c>
      <c r="AM25" s="101" t="s">
        <v>65</v>
      </c>
      <c r="AN25" s="101" t="s">
        <v>65</v>
      </c>
      <c r="AO25" s="101" t="s">
        <v>65</v>
      </c>
      <c r="AP25" s="101" t="s">
        <v>65</v>
      </c>
      <c r="AQ25" s="101" t="s">
        <v>65</v>
      </c>
      <c r="AR25" s="101" t="s">
        <v>65</v>
      </c>
      <c r="AS25" s="101" t="s">
        <v>65</v>
      </c>
      <c r="AT25" s="101" t="s">
        <v>65</v>
      </c>
      <c r="AU25" s="101" t="s">
        <v>65</v>
      </c>
      <c r="AV25" s="101" t="s">
        <v>65</v>
      </c>
      <c r="AW25" s="101" t="s">
        <v>65</v>
      </c>
      <c r="AX25" s="101" t="s">
        <v>65</v>
      </c>
      <c r="AY25" s="101" t="s">
        <v>65</v>
      </c>
      <c r="AZ25" s="101"/>
      <c r="BA25" s="2"/>
    </row>
    <row r="26" spans="1:53" ht="180" customHeight="1" x14ac:dyDescent="0.3">
      <c r="A26" s="93"/>
      <c r="B26" s="94"/>
      <c r="C26" s="95"/>
      <c r="D26" s="60"/>
      <c r="E26" s="60"/>
      <c r="F26" s="96" t="s">
        <v>74</v>
      </c>
      <c r="G26" s="96" t="s">
        <v>56</v>
      </c>
      <c r="H26" s="96" t="s">
        <v>75</v>
      </c>
      <c r="I26" s="96" t="s">
        <v>76</v>
      </c>
      <c r="J26" s="96"/>
      <c r="K26" s="96"/>
      <c r="L26" s="96"/>
      <c r="M26" s="96"/>
      <c r="N26" s="96"/>
      <c r="O26" s="96"/>
      <c r="P26" s="96"/>
      <c r="Q26" s="96"/>
      <c r="R26" s="96"/>
      <c r="S26" s="96"/>
      <c r="T26" s="96"/>
      <c r="U26" s="96"/>
      <c r="V26" s="96"/>
      <c r="W26" s="96"/>
      <c r="X26" s="96"/>
      <c r="Y26" s="96"/>
      <c r="Z26" s="96"/>
      <c r="AA26" s="96"/>
      <c r="AB26" s="96"/>
      <c r="AC26" s="60"/>
      <c r="AD26" s="60"/>
      <c r="AE26" s="60"/>
      <c r="AF26" s="103"/>
      <c r="AG26" s="102"/>
      <c r="AH26" s="101" t="s">
        <v>65</v>
      </c>
      <c r="AI26" s="101" t="s">
        <v>65</v>
      </c>
      <c r="AJ26" s="101" t="s">
        <v>65</v>
      </c>
      <c r="AK26" s="101" t="s">
        <v>65</v>
      </c>
      <c r="AL26" s="101" t="s">
        <v>65</v>
      </c>
      <c r="AM26" s="101" t="s">
        <v>65</v>
      </c>
      <c r="AN26" s="101" t="s">
        <v>65</v>
      </c>
      <c r="AO26" s="101" t="s">
        <v>65</v>
      </c>
      <c r="AP26" s="101" t="s">
        <v>65</v>
      </c>
      <c r="AQ26" s="101" t="s">
        <v>65</v>
      </c>
      <c r="AR26" s="101" t="s">
        <v>65</v>
      </c>
      <c r="AS26" s="101" t="s">
        <v>65</v>
      </c>
      <c r="AT26" s="101" t="s">
        <v>65</v>
      </c>
      <c r="AU26" s="101" t="s">
        <v>65</v>
      </c>
      <c r="AV26" s="101" t="s">
        <v>65</v>
      </c>
      <c r="AW26" s="101" t="s">
        <v>65</v>
      </c>
      <c r="AX26" s="101" t="s">
        <v>65</v>
      </c>
      <c r="AY26" s="101" t="s">
        <v>65</v>
      </c>
      <c r="AZ26" s="101"/>
      <c r="BA26" s="2"/>
    </row>
    <row r="27" spans="1:53" ht="240" customHeight="1" x14ac:dyDescent="0.3">
      <c r="A27" s="93"/>
      <c r="B27" s="94"/>
      <c r="C27" s="95"/>
      <c r="D27" s="60"/>
      <c r="E27" s="60"/>
      <c r="F27" s="96" t="s">
        <v>77</v>
      </c>
      <c r="G27" s="96" t="s">
        <v>56</v>
      </c>
      <c r="H27" s="96" t="s">
        <v>78</v>
      </c>
      <c r="I27" s="96" t="s">
        <v>79</v>
      </c>
      <c r="J27" s="96"/>
      <c r="K27" s="96"/>
      <c r="L27" s="96"/>
      <c r="M27" s="96"/>
      <c r="N27" s="96"/>
      <c r="O27" s="96"/>
      <c r="P27" s="96"/>
      <c r="Q27" s="96"/>
      <c r="R27" s="96"/>
      <c r="S27" s="96"/>
      <c r="T27" s="96"/>
      <c r="U27" s="96"/>
      <c r="V27" s="96"/>
      <c r="W27" s="96"/>
      <c r="X27" s="96"/>
      <c r="Y27" s="96"/>
      <c r="Z27" s="96"/>
      <c r="AA27" s="96"/>
      <c r="AB27" s="96"/>
      <c r="AC27" s="60"/>
      <c r="AD27" s="60"/>
      <c r="AE27" s="60"/>
      <c r="AF27" s="103"/>
      <c r="AG27" s="102" t="s">
        <v>48</v>
      </c>
      <c r="AH27" s="101">
        <v>33095.5</v>
      </c>
      <c r="AI27" s="101">
        <v>32276.799999999999</v>
      </c>
      <c r="AJ27" s="101"/>
      <c r="AK27" s="101"/>
      <c r="AL27" s="101"/>
      <c r="AM27" s="101" t="s">
        <v>65</v>
      </c>
      <c r="AN27" s="101">
        <v>33095.5</v>
      </c>
      <c r="AO27" s="101">
        <v>32276.799999999999</v>
      </c>
      <c r="AP27" s="101"/>
      <c r="AQ27" s="101"/>
      <c r="AR27" s="101"/>
      <c r="AS27" s="101" t="s">
        <v>65</v>
      </c>
      <c r="AT27" s="101">
        <v>32276.799999999999</v>
      </c>
      <c r="AU27" s="101"/>
      <c r="AV27" s="101"/>
      <c r="AW27" s="101">
        <v>32276.799999999999</v>
      </c>
      <c r="AX27" s="101"/>
      <c r="AY27" s="101"/>
      <c r="AZ27" s="101"/>
      <c r="BA27" s="2"/>
    </row>
    <row r="28" spans="1:53" ht="171.6" x14ac:dyDescent="0.3">
      <c r="A28" s="93"/>
      <c r="B28" s="94"/>
      <c r="C28" s="95"/>
      <c r="D28" s="60"/>
      <c r="E28" s="60"/>
      <c r="F28" s="96"/>
      <c r="G28" s="96"/>
      <c r="H28" s="96"/>
      <c r="I28" s="96"/>
      <c r="J28" s="96"/>
      <c r="K28" s="96"/>
      <c r="L28" s="96"/>
      <c r="M28" s="96" t="s">
        <v>80</v>
      </c>
      <c r="N28" s="96" t="s">
        <v>56</v>
      </c>
      <c r="O28" s="96" t="s">
        <v>81</v>
      </c>
      <c r="P28" s="96" t="s">
        <v>82</v>
      </c>
      <c r="Q28" s="96"/>
      <c r="R28" s="96"/>
      <c r="S28" s="96"/>
      <c r="T28" s="96"/>
      <c r="U28" s="96"/>
      <c r="V28" s="96"/>
      <c r="W28" s="96"/>
      <c r="X28" s="96"/>
      <c r="Y28" s="96"/>
      <c r="Z28" s="96"/>
      <c r="AA28" s="96"/>
      <c r="AB28" s="96"/>
      <c r="AC28" s="60"/>
      <c r="AD28" s="104"/>
      <c r="AE28" s="60"/>
      <c r="AF28" s="103"/>
      <c r="AG28" s="102"/>
      <c r="AH28" s="101" t="s">
        <v>65</v>
      </c>
      <c r="AI28" s="101" t="s">
        <v>65</v>
      </c>
      <c r="AJ28" s="101" t="s">
        <v>65</v>
      </c>
      <c r="AK28" s="101" t="s">
        <v>65</v>
      </c>
      <c r="AL28" s="101" t="s">
        <v>65</v>
      </c>
      <c r="AM28" s="101" t="s">
        <v>65</v>
      </c>
      <c r="AN28" s="101" t="s">
        <v>65</v>
      </c>
      <c r="AO28" s="101" t="s">
        <v>65</v>
      </c>
      <c r="AP28" s="101" t="s">
        <v>65</v>
      </c>
      <c r="AQ28" s="101" t="s">
        <v>65</v>
      </c>
      <c r="AR28" s="101" t="s">
        <v>65</v>
      </c>
      <c r="AS28" s="101" t="s">
        <v>65</v>
      </c>
      <c r="AT28" s="101" t="s">
        <v>65</v>
      </c>
      <c r="AU28" s="101" t="s">
        <v>65</v>
      </c>
      <c r="AV28" s="101" t="s">
        <v>65</v>
      </c>
      <c r="AW28" s="101" t="s">
        <v>65</v>
      </c>
      <c r="AX28" s="101" t="s">
        <v>65</v>
      </c>
      <c r="AY28" s="101" t="s">
        <v>65</v>
      </c>
      <c r="AZ28" s="101"/>
      <c r="BA28" s="2"/>
    </row>
    <row r="29" spans="1:53" ht="270" customHeight="1" x14ac:dyDescent="0.3">
      <c r="A29" s="82" t="s">
        <v>83</v>
      </c>
      <c r="B29" s="83" t="s">
        <v>84</v>
      </c>
      <c r="C29" s="84" t="s">
        <v>49</v>
      </c>
      <c r="D29" s="52" t="s">
        <v>85</v>
      </c>
      <c r="E29" s="52" t="s">
        <v>51</v>
      </c>
      <c r="F29" s="85"/>
      <c r="G29" s="85"/>
      <c r="H29" s="85"/>
      <c r="I29" s="85"/>
      <c r="J29" s="85"/>
      <c r="K29" s="85"/>
      <c r="L29" s="85"/>
      <c r="M29" s="85"/>
      <c r="N29" s="85"/>
      <c r="O29" s="85"/>
      <c r="P29" s="85"/>
      <c r="Q29" s="85"/>
      <c r="R29" s="85"/>
      <c r="S29" s="85"/>
      <c r="T29" s="85"/>
      <c r="U29" s="85"/>
      <c r="V29" s="85"/>
      <c r="W29" s="85"/>
      <c r="X29" s="85"/>
      <c r="Y29" s="85"/>
      <c r="Z29" s="85" t="s">
        <v>86</v>
      </c>
      <c r="AA29" s="86" t="s">
        <v>56</v>
      </c>
      <c r="AB29" s="86" t="s">
        <v>87</v>
      </c>
      <c r="AC29" s="105" t="s">
        <v>438</v>
      </c>
      <c r="AD29" s="98" t="s">
        <v>56</v>
      </c>
      <c r="AE29" s="106" t="s">
        <v>439</v>
      </c>
      <c r="AF29" s="89" t="s">
        <v>27</v>
      </c>
      <c r="AG29" s="90" t="s">
        <v>88</v>
      </c>
      <c r="AH29" s="91">
        <v>94850.8</v>
      </c>
      <c r="AI29" s="91">
        <v>42097.3</v>
      </c>
      <c r="AJ29" s="91">
        <f>65822.5+2903</f>
        <v>68725.5</v>
      </c>
      <c r="AK29" s="91">
        <v>4790.6000000000004</v>
      </c>
      <c r="AL29" s="91">
        <v>3246.6</v>
      </c>
      <c r="AM29" s="91">
        <v>3246.6</v>
      </c>
      <c r="AN29" s="91">
        <v>13177.4</v>
      </c>
      <c r="AO29" s="91">
        <v>8371.7000000000007</v>
      </c>
      <c r="AP29" s="91">
        <f>65822.5+2903-38173.5-17340.2</f>
        <v>13211.8</v>
      </c>
      <c r="AQ29" s="91">
        <f>4790.6-1211.3</f>
        <v>3579.3</v>
      </c>
      <c r="AR29" s="91">
        <v>3246.6</v>
      </c>
      <c r="AS29" s="91">
        <v>3246.6</v>
      </c>
      <c r="AT29" s="91">
        <v>42097.3</v>
      </c>
      <c r="AU29" s="91">
        <f>65822.5+2903</f>
        <v>68725.5</v>
      </c>
      <c r="AV29" s="91">
        <v>4790.6000000000004</v>
      </c>
      <c r="AW29" s="91">
        <v>8371.7000000000007</v>
      </c>
      <c r="AX29" s="91">
        <f>65822.5+2903-38173.5-17340.2</f>
        <v>13211.8</v>
      </c>
      <c r="AY29" s="91">
        <f>4790.6-1211.3</f>
        <v>3579.3</v>
      </c>
      <c r="AZ29" s="92" t="s">
        <v>59</v>
      </c>
      <c r="BA29" s="2"/>
    </row>
    <row r="30" spans="1:53" ht="244.5" customHeight="1" x14ac:dyDescent="0.3">
      <c r="A30" s="93"/>
      <c r="B30" s="94"/>
      <c r="C30" s="95"/>
      <c r="D30" s="60"/>
      <c r="E30" s="60"/>
      <c r="F30" s="96"/>
      <c r="G30" s="96"/>
      <c r="H30" s="96"/>
      <c r="I30" s="96"/>
      <c r="J30" s="96"/>
      <c r="K30" s="96"/>
      <c r="L30" s="96"/>
      <c r="M30" s="96"/>
      <c r="N30" s="96"/>
      <c r="O30" s="96"/>
      <c r="P30" s="96"/>
      <c r="Q30" s="96"/>
      <c r="R30" s="96"/>
      <c r="S30" s="96"/>
      <c r="T30" s="96"/>
      <c r="U30" s="96"/>
      <c r="V30" s="96"/>
      <c r="W30" s="96"/>
      <c r="X30" s="97"/>
      <c r="Y30" s="97"/>
      <c r="Z30" s="97" t="s">
        <v>89</v>
      </c>
      <c r="AA30" s="97" t="s">
        <v>56</v>
      </c>
      <c r="AB30" s="97" t="s">
        <v>90</v>
      </c>
      <c r="AC30" s="20" t="s">
        <v>440</v>
      </c>
      <c r="AD30" s="98" t="s">
        <v>56</v>
      </c>
      <c r="AE30" s="48" t="s">
        <v>441</v>
      </c>
      <c r="AF30" s="99"/>
      <c r="AG30" s="100"/>
      <c r="AH30" s="101" t="s">
        <v>65</v>
      </c>
      <c r="AI30" s="101" t="s">
        <v>65</v>
      </c>
      <c r="AJ30" s="101" t="s">
        <v>65</v>
      </c>
      <c r="AK30" s="101" t="s">
        <v>65</v>
      </c>
      <c r="AL30" s="101" t="s">
        <v>65</v>
      </c>
      <c r="AM30" s="101" t="s">
        <v>65</v>
      </c>
      <c r="AN30" s="101" t="s">
        <v>65</v>
      </c>
      <c r="AO30" s="101" t="s">
        <v>65</v>
      </c>
      <c r="AP30" s="101" t="s">
        <v>65</v>
      </c>
      <c r="AQ30" s="101" t="s">
        <v>65</v>
      </c>
      <c r="AR30" s="101" t="s">
        <v>65</v>
      </c>
      <c r="AS30" s="101" t="s">
        <v>65</v>
      </c>
      <c r="AT30" s="101" t="s">
        <v>65</v>
      </c>
      <c r="AU30" s="101" t="s">
        <v>65</v>
      </c>
      <c r="AV30" s="101" t="s">
        <v>65</v>
      </c>
      <c r="AW30" s="101" t="s">
        <v>65</v>
      </c>
      <c r="AX30" s="101" t="s">
        <v>65</v>
      </c>
      <c r="AY30" s="101" t="s">
        <v>65</v>
      </c>
      <c r="AZ30" s="101"/>
      <c r="BA30" s="2"/>
    </row>
    <row r="31" spans="1:53" ht="195.75" customHeight="1" x14ac:dyDescent="0.3">
      <c r="A31" s="93"/>
      <c r="B31" s="94"/>
      <c r="C31" s="95"/>
      <c r="D31" s="60"/>
      <c r="E31" s="60"/>
      <c r="F31" s="96" t="s">
        <v>77</v>
      </c>
      <c r="G31" s="96" t="s">
        <v>56</v>
      </c>
      <c r="H31" s="96" t="s">
        <v>78</v>
      </c>
      <c r="I31" s="96" t="s">
        <v>79</v>
      </c>
      <c r="J31" s="96"/>
      <c r="K31" s="96"/>
      <c r="L31" s="96"/>
      <c r="M31" s="96"/>
      <c r="N31" s="96"/>
      <c r="O31" s="96"/>
      <c r="P31" s="96"/>
      <c r="Q31" s="96"/>
      <c r="R31" s="96"/>
      <c r="S31" s="96"/>
      <c r="T31" s="96"/>
      <c r="U31" s="96"/>
      <c r="V31" s="96"/>
      <c r="W31" s="96"/>
      <c r="X31" s="97"/>
      <c r="Y31" s="97"/>
      <c r="Z31" s="97"/>
      <c r="AA31" s="97"/>
      <c r="AB31" s="97"/>
      <c r="AC31" s="98"/>
      <c r="AD31" s="104"/>
      <c r="AE31" s="98"/>
      <c r="AF31" s="99"/>
      <c r="AG31" s="100" t="s">
        <v>622</v>
      </c>
      <c r="AH31" s="101">
        <v>5000</v>
      </c>
      <c r="AI31" s="101">
        <v>5000</v>
      </c>
      <c r="AJ31" s="101" t="s">
        <v>65</v>
      </c>
      <c r="AK31" s="101" t="s">
        <v>65</v>
      </c>
      <c r="AL31" s="101" t="s">
        <v>65</v>
      </c>
      <c r="AM31" s="101" t="s">
        <v>65</v>
      </c>
      <c r="AN31" s="101" t="s">
        <v>65</v>
      </c>
      <c r="AO31" s="101" t="s">
        <v>65</v>
      </c>
      <c r="AP31" s="101" t="s">
        <v>65</v>
      </c>
      <c r="AQ31" s="101" t="s">
        <v>65</v>
      </c>
      <c r="AR31" s="101" t="s">
        <v>65</v>
      </c>
      <c r="AS31" s="101" t="s">
        <v>65</v>
      </c>
      <c r="AT31" s="101">
        <v>5000</v>
      </c>
      <c r="AU31" s="101" t="s">
        <v>65</v>
      </c>
      <c r="AV31" s="101" t="s">
        <v>65</v>
      </c>
      <c r="AW31" s="101" t="s">
        <v>65</v>
      </c>
      <c r="AX31" s="101" t="s">
        <v>65</v>
      </c>
      <c r="AY31" s="101" t="s">
        <v>65</v>
      </c>
      <c r="AZ31" s="101"/>
      <c r="BA31" s="2"/>
    </row>
    <row r="32" spans="1:53" ht="131.25" customHeight="1" x14ac:dyDescent="0.3">
      <c r="A32" s="203" t="s">
        <v>91</v>
      </c>
      <c r="B32" s="107" t="s">
        <v>92</v>
      </c>
      <c r="C32" s="108" t="s">
        <v>49</v>
      </c>
      <c r="D32" s="88" t="s">
        <v>93</v>
      </c>
      <c r="E32" s="88" t="s">
        <v>51</v>
      </c>
      <c r="F32" s="86"/>
      <c r="G32" s="86"/>
      <c r="H32" s="86"/>
      <c r="I32" s="86"/>
      <c r="J32" s="86"/>
      <c r="K32" s="86"/>
      <c r="L32" s="86"/>
      <c r="M32" s="86"/>
      <c r="N32" s="86"/>
      <c r="O32" s="86"/>
      <c r="P32" s="86"/>
      <c r="Q32" s="86"/>
      <c r="R32" s="86"/>
      <c r="S32" s="86"/>
      <c r="T32" s="86"/>
      <c r="U32" s="86"/>
      <c r="V32" s="86"/>
      <c r="W32" s="86"/>
      <c r="X32" s="86"/>
      <c r="Y32" s="86"/>
      <c r="Z32" s="86" t="s">
        <v>94</v>
      </c>
      <c r="AA32" s="86" t="s">
        <v>56</v>
      </c>
      <c r="AB32" s="86" t="s">
        <v>95</v>
      </c>
      <c r="AC32" s="22" t="s">
        <v>442</v>
      </c>
      <c r="AD32" s="98" t="s">
        <v>56</v>
      </c>
      <c r="AE32" s="29" t="s">
        <v>443</v>
      </c>
      <c r="AF32" s="89" t="s">
        <v>96</v>
      </c>
      <c r="AG32" s="90" t="s">
        <v>97</v>
      </c>
      <c r="AH32" s="91">
        <v>7383.7</v>
      </c>
      <c r="AI32" s="91">
        <v>3350.2</v>
      </c>
      <c r="AJ32" s="91">
        <v>8636.2000000000007</v>
      </c>
      <c r="AK32" s="91">
        <v>2176.9</v>
      </c>
      <c r="AL32" s="91">
        <v>1013.3</v>
      </c>
      <c r="AM32" s="91">
        <v>1030.3</v>
      </c>
      <c r="AN32" s="91">
        <v>7383.7</v>
      </c>
      <c r="AO32" s="91">
        <v>3350.2</v>
      </c>
      <c r="AP32" s="91">
        <v>8636.2000000000007</v>
      </c>
      <c r="AQ32" s="91">
        <v>2176.9</v>
      </c>
      <c r="AR32" s="91">
        <v>1013.3</v>
      </c>
      <c r="AS32" s="91">
        <v>1030.3</v>
      </c>
      <c r="AT32" s="91">
        <v>3350.2</v>
      </c>
      <c r="AU32" s="91">
        <v>8636.2000000000007</v>
      </c>
      <c r="AV32" s="91">
        <v>2176.9</v>
      </c>
      <c r="AW32" s="91">
        <v>3350.2</v>
      </c>
      <c r="AX32" s="91">
        <v>8636.2000000000007</v>
      </c>
      <c r="AY32" s="91">
        <v>2176.9</v>
      </c>
      <c r="AZ32" s="92" t="s">
        <v>59</v>
      </c>
      <c r="BA32" s="2"/>
    </row>
    <row r="33" spans="1:53" ht="120" customHeight="1" x14ac:dyDescent="0.3">
      <c r="A33" s="204"/>
      <c r="B33" s="109"/>
      <c r="C33" s="110"/>
      <c r="D33" s="56"/>
      <c r="E33" s="56"/>
      <c r="F33" s="111"/>
      <c r="G33" s="111"/>
      <c r="H33" s="111"/>
      <c r="I33" s="111"/>
      <c r="J33" s="111"/>
      <c r="K33" s="111"/>
      <c r="L33" s="111"/>
      <c r="M33" s="111"/>
      <c r="N33" s="111"/>
      <c r="O33" s="111"/>
      <c r="P33" s="111"/>
      <c r="Q33" s="111"/>
      <c r="R33" s="111"/>
      <c r="S33" s="111"/>
      <c r="T33" s="111"/>
      <c r="U33" s="111"/>
      <c r="V33" s="111"/>
      <c r="W33" s="111"/>
      <c r="X33" s="111"/>
      <c r="Y33" s="111"/>
      <c r="Z33" s="111"/>
      <c r="AA33" s="112"/>
      <c r="AB33" s="112"/>
      <c r="AC33" s="23" t="s">
        <v>583</v>
      </c>
      <c r="AD33" s="104" t="s">
        <v>56</v>
      </c>
      <c r="AE33" s="30" t="s">
        <v>443</v>
      </c>
      <c r="AF33" s="113"/>
      <c r="AG33" s="114"/>
      <c r="AH33" s="91"/>
      <c r="AI33" s="91"/>
      <c r="AJ33" s="91"/>
      <c r="AK33" s="91"/>
      <c r="AL33" s="91"/>
      <c r="AM33" s="91"/>
      <c r="AN33" s="91"/>
      <c r="AO33" s="91"/>
      <c r="AP33" s="91"/>
      <c r="AQ33" s="91"/>
      <c r="AR33" s="91"/>
      <c r="AS33" s="91"/>
      <c r="AT33" s="91"/>
      <c r="AU33" s="91"/>
      <c r="AV33" s="91"/>
      <c r="AW33" s="91"/>
      <c r="AX33" s="91"/>
      <c r="AY33" s="91"/>
      <c r="AZ33" s="92"/>
      <c r="BA33" s="2"/>
    </row>
    <row r="34" spans="1:53" ht="250.5" customHeight="1" x14ac:dyDescent="0.3">
      <c r="A34" s="115" t="s">
        <v>98</v>
      </c>
      <c r="B34" s="107" t="s">
        <v>99</v>
      </c>
      <c r="C34" s="108" t="s">
        <v>49</v>
      </c>
      <c r="D34" s="88" t="s">
        <v>100</v>
      </c>
      <c r="E34" s="88" t="s">
        <v>51</v>
      </c>
      <c r="F34" s="86"/>
      <c r="G34" s="86"/>
      <c r="H34" s="86"/>
      <c r="I34" s="86"/>
      <c r="J34" s="86"/>
      <c r="K34" s="86"/>
      <c r="L34" s="86"/>
      <c r="M34" s="86"/>
      <c r="N34" s="86"/>
      <c r="O34" s="86"/>
      <c r="P34" s="86"/>
      <c r="Q34" s="86"/>
      <c r="R34" s="86"/>
      <c r="S34" s="86"/>
      <c r="T34" s="86"/>
      <c r="U34" s="86"/>
      <c r="V34" s="86"/>
      <c r="W34" s="86"/>
      <c r="X34" s="86"/>
      <c r="Y34" s="86"/>
      <c r="Z34" s="86"/>
      <c r="AA34" s="111"/>
      <c r="AB34" s="111"/>
      <c r="AC34" s="15" t="s">
        <v>444</v>
      </c>
      <c r="AD34" s="98" t="s">
        <v>56</v>
      </c>
      <c r="AE34" s="31" t="s">
        <v>445</v>
      </c>
      <c r="AF34" s="116" t="s">
        <v>101</v>
      </c>
      <c r="AG34" s="117" t="s">
        <v>102</v>
      </c>
      <c r="AH34" s="91">
        <v>146878.39999999999</v>
      </c>
      <c r="AI34" s="91">
        <v>143955.4</v>
      </c>
      <c r="AJ34" s="91">
        <v>124899.5</v>
      </c>
      <c r="AK34" s="91">
        <v>31982.5</v>
      </c>
      <c r="AL34" s="91">
        <v>30982.5</v>
      </c>
      <c r="AM34" s="91">
        <v>30982.5</v>
      </c>
      <c r="AN34" s="91">
        <v>146878.39999999999</v>
      </c>
      <c r="AO34" s="91">
        <v>143955.4</v>
      </c>
      <c r="AP34" s="91">
        <v>124899.5</v>
      </c>
      <c r="AQ34" s="91">
        <v>31982.5</v>
      </c>
      <c r="AR34" s="91">
        <v>30982.5</v>
      </c>
      <c r="AS34" s="91">
        <v>30982.5</v>
      </c>
      <c r="AT34" s="91">
        <v>143955.4</v>
      </c>
      <c r="AU34" s="91">
        <v>124899.5</v>
      </c>
      <c r="AV34" s="91">
        <v>31982.5</v>
      </c>
      <c r="AW34" s="91">
        <v>143955.4</v>
      </c>
      <c r="AX34" s="91">
        <v>124899.5</v>
      </c>
      <c r="AY34" s="91">
        <v>31982.5</v>
      </c>
      <c r="AZ34" s="92" t="s">
        <v>103</v>
      </c>
      <c r="BA34" s="2"/>
    </row>
    <row r="35" spans="1:53" ht="216.75" customHeight="1" x14ac:dyDescent="0.3">
      <c r="A35" s="118"/>
      <c r="B35" s="109"/>
      <c r="C35" s="110"/>
      <c r="D35" s="56"/>
      <c r="E35" s="56"/>
      <c r="F35" s="111"/>
      <c r="G35" s="111"/>
      <c r="H35" s="111"/>
      <c r="I35" s="111"/>
      <c r="J35" s="111"/>
      <c r="K35" s="111"/>
      <c r="L35" s="111"/>
      <c r="M35" s="97" t="s">
        <v>104</v>
      </c>
      <c r="N35" s="97" t="s">
        <v>56</v>
      </c>
      <c r="O35" s="97" t="s">
        <v>81</v>
      </c>
      <c r="P35" s="97" t="s">
        <v>105</v>
      </c>
      <c r="Q35" s="111"/>
      <c r="R35" s="111"/>
      <c r="S35" s="111"/>
      <c r="T35" s="111"/>
      <c r="U35" s="111"/>
      <c r="V35" s="111"/>
      <c r="W35" s="111"/>
      <c r="X35" s="111"/>
      <c r="Y35" s="111"/>
      <c r="Z35" s="111"/>
      <c r="AA35" s="111"/>
      <c r="AB35" s="111"/>
      <c r="AC35" s="20" t="s">
        <v>446</v>
      </c>
      <c r="AD35" s="98" t="s">
        <v>56</v>
      </c>
      <c r="AE35" s="31" t="s">
        <v>445</v>
      </c>
      <c r="AF35" s="116"/>
      <c r="AG35" s="117"/>
      <c r="AH35" s="91"/>
      <c r="AI35" s="91"/>
      <c r="AJ35" s="91"/>
      <c r="AK35" s="91"/>
      <c r="AL35" s="91"/>
      <c r="AM35" s="91"/>
      <c r="AN35" s="91"/>
      <c r="AO35" s="91"/>
      <c r="AP35" s="91"/>
      <c r="AQ35" s="91"/>
      <c r="AR35" s="91"/>
      <c r="AS35" s="91"/>
      <c r="AT35" s="91"/>
      <c r="AU35" s="91"/>
      <c r="AV35" s="91"/>
      <c r="AW35" s="91"/>
      <c r="AX35" s="91"/>
      <c r="AY35" s="91"/>
      <c r="AZ35" s="92"/>
      <c r="BA35" s="2"/>
    </row>
    <row r="36" spans="1:53" ht="96.75" customHeight="1" x14ac:dyDescent="0.3">
      <c r="A36" s="93"/>
      <c r="B36" s="94"/>
      <c r="C36" s="95"/>
      <c r="D36" s="60"/>
      <c r="E36" s="60"/>
      <c r="F36" s="96"/>
      <c r="G36" s="96"/>
      <c r="H36" s="96"/>
      <c r="I36" s="96"/>
      <c r="J36" s="96"/>
      <c r="K36" s="96"/>
      <c r="L36" s="96"/>
      <c r="M36" s="96"/>
      <c r="N36" s="96"/>
      <c r="O36" s="96"/>
      <c r="P36" s="96"/>
      <c r="Q36" s="96"/>
      <c r="R36" s="96"/>
      <c r="S36" s="96"/>
      <c r="T36" s="96"/>
      <c r="U36" s="96"/>
      <c r="V36" s="96"/>
      <c r="W36" s="96"/>
      <c r="X36" s="96"/>
      <c r="Y36" s="96"/>
      <c r="Z36" s="96"/>
      <c r="AA36" s="96"/>
      <c r="AB36" s="97"/>
      <c r="AC36" s="21" t="s">
        <v>547</v>
      </c>
      <c r="AD36" s="98" t="s">
        <v>56</v>
      </c>
      <c r="AE36" s="32" t="s">
        <v>546</v>
      </c>
      <c r="AF36" s="99"/>
      <c r="AG36" s="100" t="s">
        <v>48</v>
      </c>
      <c r="AH36" s="101">
        <v>64357.5</v>
      </c>
      <c r="AI36" s="101">
        <v>64357.5</v>
      </c>
      <c r="AJ36" s="101"/>
      <c r="AK36" s="101" t="s">
        <v>65</v>
      </c>
      <c r="AL36" s="101" t="s">
        <v>65</v>
      </c>
      <c r="AM36" s="101" t="s">
        <v>65</v>
      </c>
      <c r="AN36" s="101">
        <v>64357.5</v>
      </c>
      <c r="AO36" s="101">
        <v>64357.5</v>
      </c>
      <c r="AP36" s="101"/>
      <c r="AQ36" s="101" t="s">
        <v>65</v>
      </c>
      <c r="AR36" s="101" t="s">
        <v>65</v>
      </c>
      <c r="AS36" s="101" t="s">
        <v>65</v>
      </c>
      <c r="AT36" s="101">
        <v>64357.5</v>
      </c>
      <c r="AU36" s="101"/>
      <c r="AV36" s="101" t="s">
        <v>65</v>
      </c>
      <c r="AW36" s="101">
        <v>64357.5</v>
      </c>
      <c r="AX36" s="101"/>
      <c r="AY36" s="101" t="s">
        <v>65</v>
      </c>
      <c r="AZ36" s="101"/>
      <c r="BA36" s="2"/>
    </row>
    <row r="37" spans="1:53" ht="270" customHeight="1" x14ac:dyDescent="0.3">
      <c r="A37" s="82" t="s">
        <v>106</v>
      </c>
      <c r="B37" s="83" t="s">
        <v>107</v>
      </c>
      <c r="C37" s="84" t="s">
        <v>49</v>
      </c>
      <c r="D37" s="52" t="s">
        <v>108</v>
      </c>
      <c r="E37" s="52" t="s">
        <v>51</v>
      </c>
      <c r="F37" s="85"/>
      <c r="G37" s="85"/>
      <c r="H37" s="85"/>
      <c r="I37" s="85"/>
      <c r="J37" s="85"/>
      <c r="K37" s="85"/>
      <c r="L37" s="85"/>
      <c r="M37" s="85"/>
      <c r="N37" s="85"/>
      <c r="O37" s="85"/>
      <c r="P37" s="85"/>
      <c r="Q37" s="85"/>
      <c r="R37" s="85"/>
      <c r="S37" s="85"/>
      <c r="T37" s="85"/>
      <c r="U37" s="85"/>
      <c r="V37" s="85"/>
      <c r="W37" s="85" t="s">
        <v>109</v>
      </c>
      <c r="X37" s="85" t="s">
        <v>110</v>
      </c>
      <c r="Y37" s="85" t="s">
        <v>111</v>
      </c>
      <c r="Z37" s="85" t="s">
        <v>86</v>
      </c>
      <c r="AA37" s="85" t="s">
        <v>56</v>
      </c>
      <c r="AB37" s="86" t="s">
        <v>87</v>
      </c>
      <c r="AC37" s="39" t="s">
        <v>584</v>
      </c>
      <c r="AD37" s="88" t="s">
        <v>565</v>
      </c>
      <c r="AE37" s="39" t="s">
        <v>585</v>
      </c>
      <c r="AF37" s="89" t="s">
        <v>112</v>
      </c>
      <c r="AG37" s="119" t="s">
        <v>113</v>
      </c>
      <c r="AH37" s="91">
        <v>677948.3</v>
      </c>
      <c r="AI37" s="91">
        <v>582230.80000000005</v>
      </c>
      <c r="AJ37" s="91">
        <v>691852</v>
      </c>
      <c r="AK37" s="91">
        <v>658365</v>
      </c>
      <c r="AL37" s="91">
        <v>626180.30000000005</v>
      </c>
      <c r="AM37" s="91">
        <v>616655.1</v>
      </c>
      <c r="AN37" s="91">
        <v>528778.1</v>
      </c>
      <c r="AO37" s="91">
        <v>499483.7</v>
      </c>
      <c r="AP37" s="91">
        <f>691852-61243.1-69158.2-17958.2</f>
        <v>543492.50000000012</v>
      </c>
      <c r="AQ37" s="91">
        <f>658365-64641-4500-268</f>
        <v>588956</v>
      </c>
      <c r="AR37" s="91">
        <f>626180.3-33232-1500-268</f>
        <v>591180.30000000005</v>
      </c>
      <c r="AS37" s="91">
        <f>616655.1-1445-10000-268</f>
        <v>604942.1</v>
      </c>
      <c r="AT37" s="91">
        <v>582230.80000000005</v>
      </c>
      <c r="AU37" s="91">
        <v>691852</v>
      </c>
      <c r="AV37" s="91">
        <v>658365</v>
      </c>
      <c r="AW37" s="91">
        <v>499483.7</v>
      </c>
      <c r="AX37" s="91">
        <f>691852-61243.1-69158.2-17958.2</f>
        <v>543492.50000000012</v>
      </c>
      <c r="AY37" s="91">
        <f>658365-64641-4500-268</f>
        <v>588956</v>
      </c>
      <c r="AZ37" s="92"/>
      <c r="BA37" s="2"/>
    </row>
    <row r="38" spans="1:53" ht="204" customHeight="1" x14ac:dyDescent="0.3">
      <c r="A38" s="93"/>
      <c r="B38" s="94"/>
      <c r="C38" s="95" t="s">
        <v>114</v>
      </c>
      <c r="D38" s="60" t="s">
        <v>115</v>
      </c>
      <c r="E38" s="60" t="s">
        <v>116</v>
      </c>
      <c r="F38" s="96"/>
      <c r="G38" s="96"/>
      <c r="H38" s="96"/>
      <c r="I38" s="96"/>
      <c r="J38" s="96"/>
      <c r="K38" s="96"/>
      <c r="L38" s="96"/>
      <c r="M38" s="96"/>
      <c r="N38" s="96"/>
      <c r="O38" s="96"/>
      <c r="P38" s="96"/>
      <c r="Q38" s="96"/>
      <c r="R38" s="96"/>
      <c r="S38" s="96"/>
      <c r="T38" s="96"/>
      <c r="U38" s="96"/>
      <c r="V38" s="96"/>
      <c r="W38" s="96"/>
      <c r="X38" s="96"/>
      <c r="Y38" s="96"/>
      <c r="Z38" s="96" t="s">
        <v>63</v>
      </c>
      <c r="AA38" s="96" t="s">
        <v>56</v>
      </c>
      <c r="AB38" s="97" t="s">
        <v>64</v>
      </c>
      <c r="AC38" s="20" t="s">
        <v>447</v>
      </c>
      <c r="AD38" s="98" t="s">
        <v>56</v>
      </c>
      <c r="AE38" s="15" t="s">
        <v>448</v>
      </c>
      <c r="AF38" s="99"/>
      <c r="AG38" s="102"/>
      <c r="AH38" s="101" t="s">
        <v>65</v>
      </c>
      <c r="AI38" s="101" t="s">
        <v>65</v>
      </c>
      <c r="AJ38" s="101" t="s">
        <v>65</v>
      </c>
      <c r="AK38" s="101" t="s">
        <v>65</v>
      </c>
      <c r="AL38" s="101" t="s">
        <v>65</v>
      </c>
      <c r="AM38" s="101" t="s">
        <v>65</v>
      </c>
      <c r="AN38" s="101" t="s">
        <v>65</v>
      </c>
      <c r="AO38" s="101" t="s">
        <v>65</v>
      </c>
      <c r="AP38" s="101" t="s">
        <v>65</v>
      </c>
      <c r="AQ38" s="101" t="s">
        <v>65</v>
      </c>
      <c r="AR38" s="101" t="s">
        <v>65</v>
      </c>
      <c r="AS38" s="101" t="s">
        <v>65</v>
      </c>
      <c r="AT38" s="101" t="s">
        <v>65</v>
      </c>
      <c r="AU38" s="101" t="s">
        <v>65</v>
      </c>
      <c r="AV38" s="101" t="s">
        <v>65</v>
      </c>
      <c r="AW38" s="101" t="s">
        <v>65</v>
      </c>
      <c r="AX38" s="101" t="s">
        <v>65</v>
      </c>
      <c r="AY38" s="101" t="s">
        <v>65</v>
      </c>
      <c r="AZ38" s="101"/>
      <c r="BA38" s="2"/>
    </row>
    <row r="39" spans="1:53" ht="409.6" customHeight="1" x14ac:dyDescent="0.3">
      <c r="A39" s="93"/>
      <c r="B39" s="94"/>
      <c r="C39" s="95" t="s">
        <v>117</v>
      </c>
      <c r="D39" s="60" t="s">
        <v>118</v>
      </c>
      <c r="E39" s="60" t="s">
        <v>119</v>
      </c>
      <c r="F39" s="96"/>
      <c r="G39" s="96"/>
      <c r="H39" s="96"/>
      <c r="I39" s="96"/>
      <c r="J39" s="96"/>
      <c r="K39" s="96"/>
      <c r="L39" s="96"/>
      <c r="M39" s="96"/>
      <c r="N39" s="96"/>
      <c r="O39" s="96"/>
      <c r="P39" s="96"/>
      <c r="Q39" s="96"/>
      <c r="R39" s="96"/>
      <c r="S39" s="96"/>
      <c r="T39" s="96"/>
      <c r="U39" s="96"/>
      <c r="V39" s="96"/>
      <c r="W39" s="96"/>
      <c r="X39" s="96"/>
      <c r="Y39" s="96"/>
      <c r="Z39" s="96" t="s">
        <v>120</v>
      </c>
      <c r="AA39" s="96" t="s">
        <v>56</v>
      </c>
      <c r="AB39" s="97" t="s">
        <v>67</v>
      </c>
      <c r="AC39" s="20" t="s">
        <v>440</v>
      </c>
      <c r="AD39" s="98" t="s">
        <v>56</v>
      </c>
      <c r="AE39" s="59" t="s">
        <v>441</v>
      </c>
      <c r="AF39" s="99"/>
      <c r="AG39" s="102"/>
      <c r="AH39" s="101" t="s">
        <v>65</v>
      </c>
      <c r="AI39" s="101" t="s">
        <v>65</v>
      </c>
      <c r="AJ39" s="101" t="s">
        <v>65</v>
      </c>
      <c r="AK39" s="101" t="s">
        <v>65</v>
      </c>
      <c r="AL39" s="101" t="s">
        <v>65</v>
      </c>
      <c r="AM39" s="101" t="s">
        <v>65</v>
      </c>
      <c r="AN39" s="101" t="s">
        <v>65</v>
      </c>
      <c r="AO39" s="101" t="s">
        <v>65</v>
      </c>
      <c r="AP39" s="101" t="s">
        <v>65</v>
      </c>
      <c r="AQ39" s="101" t="s">
        <v>65</v>
      </c>
      <c r="AR39" s="101" t="s">
        <v>65</v>
      </c>
      <c r="AS39" s="101" t="s">
        <v>65</v>
      </c>
      <c r="AT39" s="101" t="s">
        <v>65</v>
      </c>
      <c r="AU39" s="101" t="s">
        <v>65</v>
      </c>
      <c r="AV39" s="101" t="s">
        <v>65</v>
      </c>
      <c r="AW39" s="101" t="s">
        <v>65</v>
      </c>
      <c r="AX39" s="101" t="s">
        <v>65</v>
      </c>
      <c r="AY39" s="101" t="s">
        <v>65</v>
      </c>
      <c r="AZ39" s="101"/>
      <c r="BA39" s="2"/>
    </row>
    <row r="40" spans="1:53" ht="351" customHeight="1" x14ac:dyDescent="0.3">
      <c r="A40" s="93"/>
      <c r="B40" s="94"/>
      <c r="C40" s="95"/>
      <c r="D40" s="60"/>
      <c r="E40" s="60"/>
      <c r="F40" s="96"/>
      <c r="G40" s="96"/>
      <c r="H40" s="96"/>
      <c r="I40" s="96"/>
      <c r="J40" s="96"/>
      <c r="K40" s="96"/>
      <c r="L40" s="96"/>
      <c r="M40" s="96"/>
      <c r="N40" s="96"/>
      <c r="O40" s="96"/>
      <c r="P40" s="96"/>
      <c r="Q40" s="96"/>
      <c r="R40" s="96"/>
      <c r="S40" s="96"/>
      <c r="T40" s="96"/>
      <c r="U40" s="96"/>
      <c r="V40" s="96"/>
      <c r="W40" s="96"/>
      <c r="X40" s="96"/>
      <c r="Y40" s="96"/>
      <c r="Z40" s="96" t="s">
        <v>121</v>
      </c>
      <c r="AA40" s="96" t="s">
        <v>56</v>
      </c>
      <c r="AB40" s="97" t="s">
        <v>122</v>
      </c>
      <c r="AC40" s="20" t="s">
        <v>449</v>
      </c>
      <c r="AD40" s="98" t="s">
        <v>56</v>
      </c>
      <c r="AE40" s="48" t="s">
        <v>450</v>
      </c>
      <c r="AF40" s="99"/>
      <c r="AG40" s="102"/>
      <c r="AH40" s="101" t="s">
        <v>65</v>
      </c>
      <c r="AI40" s="101" t="s">
        <v>65</v>
      </c>
      <c r="AJ40" s="101" t="s">
        <v>65</v>
      </c>
      <c r="AK40" s="101" t="s">
        <v>65</v>
      </c>
      <c r="AL40" s="101" t="s">
        <v>65</v>
      </c>
      <c r="AM40" s="101" t="s">
        <v>65</v>
      </c>
      <c r="AN40" s="101" t="s">
        <v>65</v>
      </c>
      <c r="AO40" s="101" t="s">
        <v>65</v>
      </c>
      <c r="AP40" s="101" t="s">
        <v>65</v>
      </c>
      <c r="AQ40" s="101" t="s">
        <v>65</v>
      </c>
      <c r="AR40" s="101" t="s">
        <v>65</v>
      </c>
      <c r="AS40" s="101" t="s">
        <v>65</v>
      </c>
      <c r="AT40" s="101" t="s">
        <v>65</v>
      </c>
      <c r="AU40" s="101" t="s">
        <v>65</v>
      </c>
      <c r="AV40" s="101" t="s">
        <v>65</v>
      </c>
      <c r="AW40" s="101" t="s">
        <v>65</v>
      </c>
      <c r="AX40" s="101" t="s">
        <v>65</v>
      </c>
      <c r="AY40" s="101" t="s">
        <v>65</v>
      </c>
      <c r="AZ40" s="101"/>
      <c r="BA40" s="2"/>
    </row>
    <row r="41" spans="1:53" ht="246.75" customHeight="1" x14ac:dyDescent="0.3">
      <c r="A41" s="93"/>
      <c r="B41" s="94"/>
      <c r="C41" s="95"/>
      <c r="D41" s="60"/>
      <c r="E41" s="60"/>
      <c r="F41" s="96"/>
      <c r="G41" s="96"/>
      <c r="H41" s="96"/>
      <c r="I41" s="96"/>
      <c r="J41" s="96"/>
      <c r="K41" s="96"/>
      <c r="L41" s="96"/>
      <c r="M41" s="96"/>
      <c r="N41" s="96"/>
      <c r="O41" s="96"/>
      <c r="P41" s="96"/>
      <c r="Q41" s="96"/>
      <c r="R41" s="96"/>
      <c r="S41" s="96"/>
      <c r="T41" s="96"/>
      <c r="U41" s="96"/>
      <c r="V41" s="96"/>
      <c r="W41" s="96"/>
      <c r="X41" s="96"/>
      <c r="Y41" s="96"/>
      <c r="Z41" s="96" t="s">
        <v>123</v>
      </c>
      <c r="AA41" s="96" t="s">
        <v>56</v>
      </c>
      <c r="AB41" s="97" t="s">
        <v>124</v>
      </c>
      <c r="AC41" s="15" t="s">
        <v>451</v>
      </c>
      <c r="AD41" s="98" t="s">
        <v>56</v>
      </c>
      <c r="AE41" s="15" t="s">
        <v>452</v>
      </c>
      <c r="AF41" s="99"/>
      <c r="AG41" s="102"/>
      <c r="AH41" s="101" t="s">
        <v>65</v>
      </c>
      <c r="AI41" s="101" t="s">
        <v>65</v>
      </c>
      <c r="AJ41" s="101" t="s">
        <v>65</v>
      </c>
      <c r="AK41" s="101" t="s">
        <v>65</v>
      </c>
      <c r="AL41" s="101" t="s">
        <v>65</v>
      </c>
      <c r="AM41" s="101" t="s">
        <v>65</v>
      </c>
      <c r="AN41" s="101" t="s">
        <v>65</v>
      </c>
      <c r="AO41" s="101" t="s">
        <v>65</v>
      </c>
      <c r="AP41" s="101" t="s">
        <v>65</v>
      </c>
      <c r="AQ41" s="101" t="s">
        <v>65</v>
      </c>
      <c r="AR41" s="101" t="s">
        <v>65</v>
      </c>
      <c r="AS41" s="101" t="s">
        <v>65</v>
      </c>
      <c r="AT41" s="101" t="s">
        <v>65</v>
      </c>
      <c r="AU41" s="101" t="s">
        <v>65</v>
      </c>
      <c r="AV41" s="101" t="s">
        <v>65</v>
      </c>
      <c r="AW41" s="101" t="s">
        <v>65</v>
      </c>
      <c r="AX41" s="101" t="s">
        <v>65</v>
      </c>
      <c r="AY41" s="101" t="s">
        <v>65</v>
      </c>
      <c r="AZ41" s="101"/>
      <c r="BA41" s="2"/>
    </row>
    <row r="42" spans="1:53" ht="182.25" customHeight="1" x14ac:dyDescent="0.3">
      <c r="A42" s="93"/>
      <c r="B42" s="94"/>
      <c r="C42" s="95"/>
      <c r="D42" s="60"/>
      <c r="E42" s="60"/>
      <c r="F42" s="96"/>
      <c r="G42" s="96"/>
      <c r="H42" s="96"/>
      <c r="I42" s="96"/>
      <c r="J42" s="96"/>
      <c r="K42" s="96"/>
      <c r="L42" s="96"/>
      <c r="M42" s="96"/>
      <c r="N42" s="96"/>
      <c r="O42" s="96"/>
      <c r="P42" s="96"/>
      <c r="Q42" s="96"/>
      <c r="R42" s="96"/>
      <c r="S42" s="96"/>
      <c r="T42" s="96"/>
      <c r="U42" s="96"/>
      <c r="V42" s="96"/>
      <c r="W42" s="96"/>
      <c r="X42" s="96"/>
      <c r="Y42" s="96"/>
      <c r="Z42" s="96" t="s">
        <v>72</v>
      </c>
      <c r="AA42" s="96" t="s">
        <v>56</v>
      </c>
      <c r="AB42" s="96" t="s">
        <v>73</v>
      </c>
      <c r="AC42" s="13" t="s">
        <v>453</v>
      </c>
      <c r="AD42" s="60" t="s">
        <v>56</v>
      </c>
      <c r="AE42" s="13" t="s">
        <v>454</v>
      </c>
      <c r="AF42" s="103"/>
      <c r="AG42" s="102"/>
      <c r="AH42" s="101" t="s">
        <v>65</v>
      </c>
      <c r="AI42" s="101" t="s">
        <v>65</v>
      </c>
      <c r="AJ42" s="101" t="s">
        <v>65</v>
      </c>
      <c r="AK42" s="101" t="s">
        <v>65</v>
      </c>
      <c r="AL42" s="101" t="s">
        <v>65</v>
      </c>
      <c r="AM42" s="101" t="s">
        <v>65</v>
      </c>
      <c r="AN42" s="101" t="s">
        <v>65</v>
      </c>
      <c r="AO42" s="101" t="s">
        <v>65</v>
      </c>
      <c r="AP42" s="101" t="s">
        <v>65</v>
      </c>
      <c r="AQ42" s="101" t="s">
        <v>65</v>
      </c>
      <c r="AR42" s="101" t="s">
        <v>65</v>
      </c>
      <c r="AS42" s="101" t="s">
        <v>65</v>
      </c>
      <c r="AT42" s="101" t="s">
        <v>65</v>
      </c>
      <c r="AU42" s="101" t="s">
        <v>65</v>
      </c>
      <c r="AV42" s="101" t="s">
        <v>65</v>
      </c>
      <c r="AW42" s="101" t="s">
        <v>65</v>
      </c>
      <c r="AX42" s="101" t="s">
        <v>65</v>
      </c>
      <c r="AY42" s="101" t="s">
        <v>65</v>
      </c>
      <c r="AZ42" s="101"/>
      <c r="BA42" s="2"/>
    </row>
    <row r="43" spans="1:53" ht="191.25" customHeight="1" x14ac:dyDescent="0.3">
      <c r="A43" s="93"/>
      <c r="B43" s="94"/>
      <c r="C43" s="95"/>
      <c r="D43" s="60"/>
      <c r="E43" s="60"/>
      <c r="F43" s="96" t="s">
        <v>125</v>
      </c>
      <c r="G43" s="96" t="s">
        <v>56</v>
      </c>
      <c r="H43" s="96" t="s">
        <v>126</v>
      </c>
      <c r="I43" s="96" t="s">
        <v>127</v>
      </c>
      <c r="J43" s="96"/>
      <c r="K43" s="96"/>
      <c r="L43" s="96"/>
      <c r="M43" s="96"/>
      <c r="N43" s="96"/>
      <c r="O43" s="96"/>
      <c r="P43" s="96"/>
      <c r="Q43" s="96"/>
      <c r="R43" s="96"/>
      <c r="S43" s="96"/>
      <c r="T43" s="96"/>
      <c r="U43" s="96"/>
      <c r="V43" s="96"/>
      <c r="W43" s="96"/>
      <c r="X43" s="96"/>
      <c r="Y43" s="96"/>
      <c r="Z43" s="96"/>
      <c r="AA43" s="96"/>
      <c r="AB43" s="97"/>
      <c r="AC43" s="47" t="s">
        <v>455</v>
      </c>
      <c r="AD43" s="47" t="s">
        <v>56</v>
      </c>
      <c r="AE43" s="43" t="s">
        <v>456</v>
      </c>
      <c r="AF43" s="103"/>
      <c r="AG43" s="102"/>
      <c r="AH43" s="101" t="s">
        <v>65</v>
      </c>
      <c r="AI43" s="101" t="s">
        <v>65</v>
      </c>
      <c r="AJ43" s="101" t="s">
        <v>65</v>
      </c>
      <c r="AK43" s="101" t="s">
        <v>65</v>
      </c>
      <c r="AL43" s="101" t="s">
        <v>65</v>
      </c>
      <c r="AM43" s="101" t="s">
        <v>65</v>
      </c>
      <c r="AN43" s="101" t="s">
        <v>65</v>
      </c>
      <c r="AO43" s="101" t="s">
        <v>65</v>
      </c>
      <c r="AP43" s="101" t="s">
        <v>65</v>
      </c>
      <c r="AQ43" s="101" t="s">
        <v>65</v>
      </c>
      <c r="AR43" s="101" t="s">
        <v>65</v>
      </c>
      <c r="AS43" s="101" t="s">
        <v>65</v>
      </c>
      <c r="AT43" s="101" t="s">
        <v>65</v>
      </c>
      <c r="AU43" s="101" t="s">
        <v>65</v>
      </c>
      <c r="AV43" s="101" t="s">
        <v>65</v>
      </c>
      <c r="AW43" s="101" t="s">
        <v>65</v>
      </c>
      <c r="AX43" s="101" t="s">
        <v>65</v>
      </c>
      <c r="AY43" s="101" t="s">
        <v>65</v>
      </c>
      <c r="AZ43" s="101"/>
      <c r="BA43" s="2"/>
    </row>
    <row r="44" spans="1:53" ht="270.75" customHeight="1" x14ac:dyDescent="0.3">
      <c r="A44" s="93"/>
      <c r="B44" s="94"/>
      <c r="C44" s="95"/>
      <c r="D44" s="60"/>
      <c r="E44" s="60"/>
      <c r="F44" s="96" t="s">
        <v>128</v>
      </c>
      <c r="G44" s="96" t="s">
        <v>56</v>
      </c>
      <c r="H44" s="96" t="s">
        <v>78</v>
      </c>
      <c r="I44" s="96" t="s">
        <v>129</v>
      </c>
      <c r="J44" s="96"/>
      <c r="K44" s="96"/>
      <c r="L44" s="96"/>
      <c r="M44" s="96"/>
      <c r="N44" s="96"/>
      <c r="O44" s="96"/>
      <c r="P44" s="96"/>
      <c r="Q44" s="96"/>
      <c r="R44" s="96"/>
      <c r="S44" s="96"/>
      <c r="T44" s="96"/>
      <c r="U44" s="96"/>
      <c r="V44" s="96"/>
      <c r="W44" s="96"/>
      <c r="X44" s="96"/>
      <c r="Y44" s="96"/>
      <c r="Z44" s="96"/>
      <c r="AA44" s="96"/>
      <c r="AB44" s="97"/>
      <c r="AC44" s="13"/>
      <c r="AD44" s="13"/>
      <c r="AE44" s="46"/>
      <c r="AF44" s="103"/>
      <c r="AG44" s="102"/>
      <c r="AH44" s="101" t="s">
        <v>65</v>
      </c>
      <c r="AI44" s="101" t="s">
        <v>65</v>
      </c>
      <c r="AJ44" s="101" t="s">
        <v>65</v>
      </c>
      <c r="AK44" s="101" t="s">
        <v>65</v>
      </c>
      <c r="AL44" s="101" t="s">
        <v>65</v>
      </c>
      <c r="AM44" s="101" t="s">
        <v>65</v>
      </c>
      <c r="AN44" s="101" t="s">
        <v>65</v>
      </c>
      <c r="AO44" s="101" t="s">
        <v>65</v>
      </c>
      <c r="AP44" s="101" t="s">
        <v>65</v>
      </c>
      <c r="AQ44" s="101" t="s">
        <v>65</v>
      </c>
      <c r="AR44" s="101" t="s">
        <v>65</v>
      </c>
      <c r="AS44" s="101" t="s">
        <v>65</v>
      </c>
      <c r="AT44" s="101" t="s">
        <v>65</v>
      </c>
      <c r="AU44" s="101" t="s">
        <v>65</v>
      </c>
      <c r="AV44" s="101" t="s">
        <v>65</v>
      </c>
      <c r="AW44" s="101" t="s">
        <v>65</v>
      </c>
      <c r="AX44" s="101" t="s">
        <v>65</v>
      </c>
      <c r="AY44" s="101" t="s">
        <v>65</v>
      </c>
      <c r="AZ44" s="101"/>
      <c r="BA44" s="2"/>
    </row>
    <row r="45" spans="1:53" ht="153.75" customHeight="1" x14ac:dyDescent="0.3">
      <c r="A45" s="93"/>
      <c r="B45" s="94"/>
      <c r="C45" s="95"/>
      <c r="D45" s="60"/>
      <c r="E45" s="60"/>
      <c r="F45" s="96" t="s">
        <v>130</v>
      </c>
      <c r="G45" s="96" t="s">
        <v>56</v>
      </c>
      <c r="H45" s="96" t="s">
        <v>78</v>
      </c>
      <c r="I45" s="96" t="s">
        <v>131</v>
      </c>
      <c r="J45" s="96"/>
      <c r="K45" s="96"/>
      <c r="L45" s="96"/>
      <c r="M45" s="96"/>
      <c r="N45" s="96"/>
      <c r="O45" s="96"/>
      <c r="P45" s="96"/>
      <c r="Q45" s="96"/>
      <c r="R45" s="96"/>
      <c r="S45" s="96"/>
      <c r="T45" s="96"/>
      <c r="U45" s="96"/>
      <c r="V45" s="96"/>
      <c r="W45" s="96"/>
      <c r="X45" s="96"/>
      <c r="Y45" s="96"/>
      <c r="Z45" s="96"/>
      <c r="AA45" s="96"/>
      <c r="AB45" s="96"/>
      <c r="AC45" s="24" t="s">
        <v>457</v>
      </c>
      <c r="AD45" s="33" t="s">
        <v>56</v>
      </c>
      <c r="AE45" s="33" t="s">
        <v>458</v>
      </c>
      <c r="AF45" s="99"/>
      <c r="AG45" s="102"/>
      <c r="AH45" s="101" t="s">
        <v>65</v>
      </c>
      <c r="AI45" s="101" t="s">
        <v>65</v>
      </c>
      <c r="AJ45" s="101" t="s">
        <v>65</v>
      </c>
      <c r="AK45" s="101" t="s">
        <v>65</v>
      </c>
      <c r="AL45" s="101" t="s">
        <v>65</v>
      </c>
      <c r="AM45" s="101" t="s">
        <v>65</v>
      </c>
      <c r="AN45" s="101" t="s">
        <v>65</v>
      </c>
      <c r="AO45" s="101" t="s">
        <v>65</v>
      </c>
      <c r="AP45" s="101" t="s">
        <v>65</v>
      </c>
      <c r="AQ45" s="101" t="s">
        <v>65</v>
      </c>
      <c r="AR45" s="101" t="s">
        <v>65</v>
      </c>
      <c r="AS45" s="101" t="s">
        <v>65</v>
      </c>
      <c r="AT45" s="101" t="s">
        <v>65</v>
      </c>
      <c r="AU45" s="101" t="s">
        <v>65</v>
      </c>
      <c r="AV45" s="101" t="s">
        <v>65</v>
      </c>
      <c r="AW45" s="101" t="s">
        <v>65</v>
      </c>
      <c r="AX45" s="101" t="s">
        <v>65</v>
      </c>
      <c r="AY45" s="101" t="s">
        <v>65</v>
      </c>
      <c r="AZ45" s="101"/>
      <c r="BA45" s="2"/>
    </row>
    <row r="46" spans="1:53" ht="206.25" customHeight="1" x14ac:dyDescent="0.3">
      <c r="A46" s="93"/>
      <c r="B46" s="94"/>
      <c r="C46" s="95"/>
      <c r="D46" s="60"/>
      <c r="E46" s="60"/>
      <c r="F46" s="96" t="s">
        <v>77</v>
      </c>
      <c r="G46" s="96" t="s">
        <v>56</v>
      </c>
      <c r="H46" s="96" t="s">
        <v>78</v>
      </c>
      <c r="I46" s="96" t="s">
        <v>79</v>
      </c>
      <c r="J46" s="96"/>
      <c r="K46" s="96"/>
      <c r="L46" s="96"/>
      <c r="M46" s="96"/>
      <c r="N46" s="96"/>
      <c r="O46" s="96"/>
      <c r="P46" s="96"/>
      <c r="Q46" s="96"/>
      <c r="R46" s="96"/>
      <c r="S46" s="96"/>
      <c r="T46" s="96"/>
      <c r="U46" s="96"/>
      <c r="V46" s="96"/>
      <c r="W46" s="96"/>
      <c r="X46" s="96"/>
      <c r="Y46" s="96"/>
      <c r="Z46" s="96"/>
      <c r="AA46" s="96"/>
      <c r="AB46" s="96"/>
      <c r="AC46" s="20" t="s">
        <v>459</v>
      </c>
      <c r="AD46" s="34" t="s">
        <v>56</v>
      </c>
      <c r="AE46" s="15" t="s">
        <v>460</v>
      </c>
      <c r="AF46" s="99"/>
      <c r="AG46" s="102"/>
      <c r="AH46" s="101" t="s">
        <v>65</v>
      </c>
      <c r="AI46" s="101" t="s">
        <v>65</v>
      </c>
      <c r="AJ46" s="101" t="s">
        <v>65</v>
      </c>
      <c r="AK46" s="101" t="s">
        <v>65</v>
      </c>
      <c r="AL46" s="101" t="s">
        <v>65</v>
      </c>
      <c r="AM46" s="101" t="s">
        <v>65</v>
      </c>
      <c r="AN46" s="101" t="s">
        <v>65</v>
      </c>
      <c r="AO46" s="101" t="s">
        <v>65</v>
      </c>
      <c r="AP46" s="101" t="s">
        <v>65</v>
      </c>
      <c r="AQ46" s="101" t="s">
        <v>65</v>
      </c>
      <c r="AR46" s="101" t="s">
        <v>65</v>
      </c>
      <c r="AS46" s="101" t="s">
        <v>65</v>
      </c>
      <c r="AT46" s="101" t="s">
        <v>65</v>
      </c>
      <c r="AU46" s="101" t="s">
        <v>65</v>
      </c>
      <c r="AV46" s="101" t="s">
        <v>65</v>
      </c>
      <c r="AW46" s="101" t="s">
        <v>65</v>
      </c>
      <c r="AX46" s="101" t="s">
        <v>65</v>
      </c>
      <c r="AY46" s="101" t="s">
        <v>65</v>
      </c>
      <c r="AZ46" s="101"/>
      <c r="BA46" s="2"/>
    </row>
    <row r="47" spans="1:53" ht="210" customHeight="1" x14ac:dyDescent="0.3">
      <c r="A47" s="93"/>
      <c r="B47" s="94"/>
      <c r="C47" s="95"/>
      <c r="D47" s="60"/>
      <c r="E47" s="60"/>
      <c r="F47" s="96"/>
      <c r="G47" s="96"/>
      <c r="H47" s="96"/>
      <c r="I47" s="96"/>
      <c r="J47" s="96"/>
      <c r="K47" s="96"/>
      <c r="L47" s="96"/>
      <c r="M47" s="96" t="s">
        <v>132</v>
      </c>
      <c r="N47" s="96" t="s">
        <v>56</v>
      </c>
      <c r="O47" s="96" t="s">
        <v>81</v>
      </c>
      <c r="P47" s="96" t="s">
        <v>133</v>
      </c>
      <c r="Q47" s="96"/>
      <c r="R47" s="96"/>
      <c r="S47" s="96"/>
      <c r="T47" s="96"/>
      <c r="U47" s="96"/>
      <c r="V47" s="96"/>
      <c r="W47" s="96"/>
      <c r="X47" s="96"/>
      <c r="Y47" s="96"/>
      <c r="Z47" s="96"/>
      <c r="AA47" s="96"/>
      <c r="AB47" s="96"/>
      <c r="AC47" s="20" t="s">
        <v>461</v>
      </c>
      <c r="AD47" s="34" t="s">
        <v>56</v>
      </c>
      <c r="AE47" s="31" t="s">
        <v>462</v>
      </c>
      <c r="AF47" s="99"/>
      <c r="AG47" s="102" t="s">
        <v>623</v>
      </c>
      <c r="AH47" s="101">
        <v>15411.9</v>
      </c>
      <c r="AI47" s="101">
        <v>8395</v>
      </c>
      <c r="AJ47" s="101"/>
      <c r="AK47" s="101"/>
      <c r="AL47" s="101"/>
      <c r="AM47" s="101" t="s">
        <v>65</v>
      </c>
      <c r="AN47" s="101" t="s">
        <v>65</v>
      </c>
      <c r="AO47" s="101" t="s">
        <v>65</v>
      </c>
      <c r="AP47" s="101"/>
      <c r="AQ47" s="101"/>
      <c r="AR47" s="101"/>
      <c r="AS47" s="101" t="s">
        <v>65</v>
      </c>
      <c r="AT47" s="101">
        <v>8395</v>
      </c>
      <c r="AU47" s="101"/>
      <c r="AV47" s="101"/>
      <c r="AW47" s="101" t="s">
        <v>65</v>
      </c>
      <c r="AX47" s="101"/>
      <c r="AY47" s="101"/>
      <c r="AZ47" s="101"/>
      <c r="BA47" s="2"/>
    </row>
    <row r="48" spans="1:53" ht="192" customHeight="1" x14ac:dyDescent="0.3">
      <c r="A48" s="93"/>
      <c r="B48" s="94"/>
      <c r="C48" s="95"/>
      <c r="D48" s="60"/>
      <c r="E48" s="60"/>
      <c r="F48" s="96"/>
      <c r="G48" s="96"/>
      <c r="H48" s="96"/>
      <c r="I48" s="96"/>
      <c r="J48" s="96"/>
      <c r="K48" s="96"/>
      <c r="L48" s="96"/>
      <c r="M48" s="96" t="s">
        <v>134</v>
      </c>
      <c r="N48" s="96" t="s">
        <v>56</v>
      </c>
      <c r="O48" s="96" t="s">
        <v>135</v>
      </c>
      <c r="P48" s="96" t="s">
        <v>76</v>
      </c>
      <c r="Q48" s="96"/>
      <c r="R48" s="96"/>
      <c r="S48" s="96"/>
      <c r="T48" s="96"/>
      <c r="U48" s="96"/>
      <c r="V48" s="96"/>
      <c r="W48" s="96"/>
      <c r="X48" s="96"/>
      <c r="Y48" s="96"/>
      <c r="Z48" s="96"/>
      <c r="AA48" s="97"/>
      <c r="AB48" s="97"/>
      <c r="AC48" s="20"/>
      <c r="AD48" s="34"/>
      <c r="AE48" s="31"/>
      <c r="AF48" s="99"/>
      <c r="AG48" s="100" t="s">
        <v>623</v>
      </c>
      <c r="AH48" s="101">
        <v>2800</v>
      </c>
      <c r="AI48" s="101">
        <v>2798.2</v>
      </c>
      <c r="AJ48" s="101" t="s">
        <v>65</v>
      </c>
      <c r="AK48" s="101" t="s">
        <v>65</v>
      </c>
      <c r="AL48" s="101" t="s">
        <v>65</v>
      </c>
      <c r="AM48" s="101" t="s">
        <v>65</v>
      </c>
      <c r="AN48" s="101">
        <v>2800</v>
      </c>
      <c r="AO48" s="101">
        <v>2798.2</v>
      </c>
      <c r="AP48" s="101" t="s">
        <v>65</v>
      </c>
      <c r="AQ48" s="101" t="s">
        <v>65</v>
      </c>
      <c r="AR48" s="101" t="s">
        <v>65</v>
      </c>
      <c r="AS48" s="101" t="s">
        <v>65</v>
      </c>
      <c r="AT48" s="101">
        <v>2798.2</v>
      </c>
      <c r="AU48" s="101" t="s">
        <v>65</v>
      </c>
      <c r="AV48" s="101" t="s">
        <v>65</v>
      </c>
      <c r="AW48" s="101">
        <v>2798.2</v>
      </c>
      <c r="AX48" s="101" t="s">
        <v>65</v>
      </c>
      <c r="AY48" s="101" t="s">
        <v>65</v>
      </c>
      <c r="AZ48" s="101"/>
      <c r="BA48" s="2"/>
    </row>
    <row r="49" spans="1:53" ht="249.75" customHeight="1" x14ac:dyDescent="0.3">
      <c r="A49" s="93"/>
      <c r="B49" s="94"/>
      <c r="C49" s="95"/>
      <c r="D49" s="60"/>
      <c r="E49" s="60"/>
      <c r="F49" s="96"/>
      <c r="G49" s="96"/>
      <c r="H49" s="96"/>
      <c r="I49" s="96"/>
      <c r="J49" s="96"/>
      <c r="K49" s="96"/>
      <c r="L49" s="96"/>
      <c r="M49" s="96"/>
      <c r="N49" s="96"/>
      <c r="O49" s="96"/>
      <c r="P49" s="96"/>
      <c r="Q49" s="96"/>
      <c r="R49" s="96"/>
      <c r="S49" s="96"/>
      <c r="T49" s="96"/>
      <c r="U49" s="96"/>
      <c r="V49" s="96"/>
      <c r="W49" s="96"/>
      <c r="X49" s="96"/>
      <c r="Y49" s="96"/>
      <c r="Z49" s="96"/>
      <c r="AA49" s="97"/>
      <c r="AB49" s="97"/>
      <c r="AC49" s="15" t="s">
        <v>549</v>
      </c>
      <c r="AD49" s="34" t="s">
        <v>56</v>
      </c>
      <c r="AE49" s="31" t="s">
        <v>548</v>
      </c>
      <c r="AF49" s="99"/>
      <c r="AG49" s="100"/>
      <c r="AH49" s="101"/>
      <c r="AI49" s="101"/>
      <c r="AJ49" s="101"/>
      <c r="AK49" s="101"/>
      <c r="AL49" s="101"/>
      <c r="AM49" s="101"/>
      <c r="AN49" s="101"/>
      <c r="AO49" s="101"/>
      <c r="AP49" s="101"/>
      <c r="AQ49" s="101"/>
      <c r="AR49" s="101"/>
      <c r="AS49" s="101"/>
      <c r="AT49" s="101"/>
      <c r="AU49" s="101"/>
      <c r="AV49" s="101"/>
      <c r="AW49" s="101"/>
      <c r="AX49" s="101"/>
      <c r="AY49" s="101"/>
      <c r="AZ49" s="101"/>
      <c r="BA49" s="2"/>
    </row>
    <row r="50" spans="1:53" ht="196.5" customHeight="1" x14ac:dyDescent="0.3">
      <c r="A50" s="93"/>
      <c r="B50" s="94"/>
      <c r="C50" s="95"/>
      <c r="D50" s="60"/>
      <c r="E50" s="60"/>
      <c r="F50" s="96"/>
      <c r="G50" s="96"/>
      <c r="H50" s="96"/>
      <c r="I50" s="96"/>
      <c r="J50" s="96"/>
      <c r="K50" s="96"/>
      <c r="L50" s="96"/>
      <c r="M50" s="96"/>
      <c r="N50" s="96"/>
      <c r="O50" s="96"/>
      <c r="P50" s="96"/>
      <c r="Q50" s="96"/>
      <c r="R50" s="96"/>
      <c r="S50" s="96"/>
      <c r="T50" s="96"/>
      <c r="U50" s="96"/>
      <c r="V50" s="96"/>
      <c r="W50" s="96"/>
      <c r="X50" s="96"/>
      <c r="Y50" s="96"/>
      <c r="Z50" s="96"/>
      <c r="AA50" s="97"/>
      <c r="AB50" s="97"/>
      <c r="AC50" s="20" t="s">
        <v>550</v>
      </c>
      <c r="AD50" s="34" t="s">
        <v>56</v>
      </c>
      <c r="AE50" s="34" t="s">
        <v>551</v>
      </c>
      <c r="AF50" s="99"/>
      <c r="AG50" s="100"/>
      <c r="AH50" s="101"/>
      <c r="AI50" s="101"/>
      <c r="AJ50" s="101"/>
      <c r="AK50" s="101"/>
      <c r="AL50" s="101"/>
      <c r="AM50" s="101"/>
      <c r="AN50" s="101"/>
      <c r="AO50" s="101"/>
      <c r="AP50" s="101"/>
      <c r="AQ50" s="101"/>
      <c r="AR50" s="101"/>
      <c r="AS50" s="101"/>
      <c r="AT50" s="101"/>
      <c r="AU50" s="101"/>
      <c r="AV50" s="101"/>
      <c r="AW50" s="101"/>
      <c r="AX50" s="101"/>
      <c r="AY50" s="101"/>
      <c r="AZ50" s="101"/>
      <c r="BA50" s="2"/>
    </row>
    <row r="51" spans="1:53" ht="271.5" customHeight="1" x14ac:dyDescent="0.3">
      <c r="A51" s="82" t="s">
        <v>136</v>
      </c>
      <c r="B51" s="83" t="s">
        <v>137</v>
      </c>
      <c r="C51" s="84" t="s">
        <v>49</v>
      </c>
      <c r="D51" s="52" t="s">
        <v>138</v>
      </c>
      <c r="E51" s="52" t="s">
        <v>51</v>
      </c>
      <c r="F51" s="85"/>
      <c r="G51" s="85"/>
      <c r="H51" s="85"/>
      <c r="I51" s="85"/>
      <c r="J51" s="85"/>
      <c r="K51" s="85"/>
      <c r="L51" s="85"/>
      <c r="M51" s="85"/>
      <c r="N51" s="85"/>
      <c r="O51" s="85"/>
      <c r="P51" s="85"/>
      <c r="Q51" s="85"/>
      <c r="R51" s="85"/>
      <c r="S51" s="85"/>
      <c r="T51" s="85"/>
      <c r="U51" s="85"/>
      <c r="V51" s="85"/>
      <c r="W51" s="85" t="s">
        <v>139</v>
      </c>
      <c r="X51" s="85" t="s">
        <v>140</v>
      </c>
      <c r="Y51" s="85" t="s">
        <v>141</v>
      </c>
      <c r="Z51" s="85"/>
      <c r="AA51" s="85"/>
      <c r="AB51" s="85"/>
      <c r="AC51" s="8" t="s">
        <v>440</v>
      </c>
      <c r="AD51" s="60" t="s">
        <v>56</v>
      </c>
      <c r="AE51" s="3" t="s">
        <v>441</v>
      </c>
      <c r="AF51" s="120" t="s">
        <v>142</v>
      </c>
      <c r="AG51" s="119" t="s">
        <v>143</v>
      </c>
      <c r="AH51" s="91">
        <v>3488.8</v>
      </c>
      <c r="AI51" s="91">
        <v>3166.2</v>
      </c>
      <c r="AJ51" s="91">
        <v>94.2</v>
      </c>
      <c r="AK51" s="91"/>
      <c r="AL51" s="91"/>
      <c r="AM51" s="91"/>
      <c r="AN51" s="91" t="s">
        <v>65</v>
      </c>
      <c r="AO51" s="91" t="s">
        <v>65</v>
      </c>
      <c r="AP51" s="91">
        <v>0</v>
      </c>
      <c r="AQ51" s="91"/>
      <c r="AR51" s="91"/>
      <c r="AS51" s="91"/>
      <c r="AT51" s="91">
        <v>3166.2</v>
      </c>
      <c r="AU51" s="91">
        <v>94.2</v>
      </c>
      <c r="AV51" s="91"/>
      <c r="AW51" s="91" t="s">
        <v>65</v>
      </c>
      <c r="AX51" s="91">
        <v>0</v>
      </c>
      <c r="AY51" s="91"/>
      <c r="AZ51" s="92" t="s">
        <v>59</v>
      </c>
      <c r="BA51" s="2"/>
    </row>
    <row r="52" spans="1:53" ht="271.5" customHeight="1" x14ac:dyDescent="0.3">
      <c r="A52" s="82" t="s">
        <v>633</v>
      </c>
      <c r="B52" s="83" t="s">
        <v>634</v>
      </c>
      <c r="C52" s="84" t="s">
        <v>49</v>
      </c>
      <c r="D52" s="52" t="s">
        <v>636</v>
      </c>
      <c r="E52" s="52" t="s">
        <v>51</v>
      </c>
      <c r="F52" s="85"/>
      <c r="G52" s="85"/>
      <c r="H52" s="85"/>
      <c r="I52" s="85"/>
      <c r="J52" s="85"/>
      <c r="K52" s="85"/>
      <c r="L52" s="85"/>
      <c r="M52" s="85"/>
      <c r="N52" s="85"/>
      <c r="O52" s="85"/>
      <c r="P52" s="85"/>
      <c r="Q52" s="85"/>
      <c r="R52" s="85"/>
      <c r="S52" s="85"/>
      <c r="T52" s="85"/>
      <c r="U52" s="85"/>
      <c r="V52" s="85"/>
      <c r="W52" s="85"/>
      <c r="X52" s="85"/>
      <c r="Y52" s="85"/>
      <c r="Z52" s="85"/>
      <c r="AA52" s="85"/>
      <c r="AB52" s="85"/>
      <c r="AC52" s="65"/>
      <c r="AD52" s="60"/>
      <c r="AE52" s="3"/>
      <c r="AF52" s="120"/>
      <c r="AG52" s="119"/>
      <c r="AH52" s="91"/>
      <c r="AI52" s="91"/>
      <c r="AJ52" s="91">
        <v>0</v>
      </c>
      <c r="AK52" s="91">
        <v>70</v>
      </c>
      <c r="AL52" s="91">
        <v>70</v>
      </c>
      <c r="AM52" s="91">
        <v>70</v>
      </c>
      <c r="AN52" s="91"/>
      <c r="AO52" s="91"/>
      <c r="AP52" s="91"/>
      <c r="AQ52" s="91">
        <v>70</v>
      </c>
      <c r="AR52" s="91">
        <v>70</v>
      </c>
      <c r="AS52" s="91">
        <v>70</v>
      </c>
      <c r="AT52" s="91"/>
      <c r="AU52" s="91"/>
      <c r="AV52" s="91">
        <v>70</v>
      </c>
      <c r="AW52" s="91"/>
      <c r="AX52" s="91"/>
      <c r="AY52" s="91">
        <v>70</v>
      </c>
      <c r="AZ52" s="92"/>
      <c r="BA52" s="2"/>
    </row>
    <row r="53" spans="1:53" ht="206.4" customHeight="1" x14ac:dyDescent="0.3">
      <c r="A53" s="82" t="s">
        <v>144</v>
      </c>
      <c r="B53" s="83" t="s">
        <v>145</v>
      </c>
      <c r="C53" s="84" t="s">
        <v>49</v>
      </c>
      <c r="D53" s="52" t="s">
        <v>146</v>
      </c>
      <c r="E53" s="52" t="s">
        <v>51</v>
      </c>
      <c r="F53" s="85"/>
      <c r="G53" s="85"/>
      <c r="H53" s="85"/>
      <c r="I53" s="85"/>
      <c r="J53" s="85"/>
      <c r="K53" s="85"/>
      <c r="L53" s="85"/>
      <c r="M53" s="85"/>
      <c r="N53" s="85"/>
      <c r="O53" s="85"/>
      <c r="P53" s="85"/>
      <c r="Q53" s="85"/>
      <c r="R53" s="85"/>
      <c r="S53" s="85"/>
      <c r="T53" s="85"/>
      <c r="U53" s="85"/>
      <c r="V53" s="85"/>
      <c r="W53" s="85"/>
      <c r="X53" s="85"/>
      <c r="Y53" s="85"/>
      <c r="Z53" s="85"/>
      <c r="AA53" s="121"/>
      <c r="AB53" s="121"/>
      <c r="AC53" s="53" t="s">
        <v>586</v>
      </c>
      <c r="AD53" s="53" t="s">
        <v>565</v>
      </c>
      <c r="AE53" s="3" t="s">
        <v>544</v>
      </c>
      <c r="AF53" s="122" t="s">
        <v>147</v>
      </c>
      <c r="AG53" s="119" t="s">
        <v>148</v>
      </c>
      <c r="AH53" s="91">
        <v>134.9</v>
      </c>
      <c r="AI53" s="91">
        <v>134.9</v>
      </c>
      <c r="AJ53" s="91">
        <v>134.4</v>
      </c>
      <c r="AK53" s="91">
        <v>134.4</v>
      </c>
      <c r="AL53" s="91">
        <v>134.4</v>
      </c>
      <c r="AM53" s="91">
        <v>134.4</v>
      </c>
      <c r="AN53" s="91">
        <v>133.5</v>
      </c>
      <c r="AO53" s="91">
        <v>133.5</v>
      </c>
      <c r="AP53" s="91">
        <v>134.4</v>
      </c>
      <c r="AQ53" s="91">
        <v>134.4</v>
      </c>
      <c r="AR53" s="91">
        <v>134.4</v>
      </c>
      <c r="AS53" s="91">
        <v>134.4</v>
      </c>
      <c r="AT53" s="91">
        <v>134.9</v>
      </c>
      <c r="AU53" s="91">
        <v>134.4</v>
      </c>
      <c r="AV53" s="91">
        <v>134.4</v>
      </c>
      <c r="AW53" s="91">
        <v>133.5</v>
      </c>
      <c r="AX53" s="91">
        <v>134.4</v>
      </c>
      <c r="AY53" s="91">
        <v>134.4</v>
      </c>
      <c r="AZ53" s="92" t="s">
        <v>59</v>
      </c>
      <c r="BA53" s="2"/>
    </row>
    <row r="54" spans="1:53" ht="206.4" customHeight="1" x14ac:dyDescent="0.3">
      <c r="A54" s="82"/>
      <c r="B54" s="83"/>
      <c r="C54" s="84"/>
      <c r="D54" s="52"/>
      <c r="E54" s="52"/>
      <c r="F54" s="85"/>
      <c r="G54" s="85"/>
      <c r="H54" s="85"/>
      <c r="I54" s="85"/>
      <c r="J54" s="85"/>
      <c r="K54" s="85"/>
      <c r="L54" s="85"/>
      <c r="M54" s="85"/>
      <c r="N54" s="85"/>
      <c r="O54" s="85"/>
      <c r="P54" s="85"/>
      <c r="Q54" s="85"/>
      <c r="R54" s="85"/>
      <c r="S54" s="85"/>
      <c r="T54" s="85"/>
      <c r="U54" s="85"/>
      <c r="V54" s="85"/>
      <c r="W54" s="85"/>
      <c r="X54" s="85"/>
      <c r="Y54" s="85"/>
      <c r="Z54" s="85"/>
      <c r="AA54" s="111"/>
      <c r="AB54" s="111"/>
      <c r="AC54" s="55" t="s">
        <v>587</v>
      </c>
      <c r="AD54" s="56" t="s">
        <v>565</v>
      </c>
      <c r="AE54" s="57" t="s">
        <v>588</v>
      </c>
      <c r="AF54" s="116"/>
      <c r="AG54" s="119"/>
      <c r="AH54" s="91"/>
      <c r="AI54" s="91"/>
      <c r="AJ54" s="91"/>
      <c r="AK54" s="91"/>
      <c r="AL54" s="91"/>
      <c r="AM54" s="91"/>
      <c r="AN54" s="91"/>
      <c r="AO54" s="91"/>
      <c r="AP54" s="91"/>
      <c r="AQ54" s="91"/>
      <c r="AR54" s="91"/>
      <c r="AS54" s="91"/>
      <c r="AT54" s="91"/>
      <c r="AU54" s="91"/>
      <c r="AV54" s="91"/>
      <c r="AW54" s="91"/>
      <c r="AX54" s="91"/>
      <c r="AY54" s="91"/>
      <c r="AZ54" s="92"/>
      <c r="BA54" s="2"/>
    </row>
    <row r="55" spans="1:53" ht="180" customHeight="1" x14ac:dyDescent="0.3">
      <c r="A55" s="82" t="s">
        <v>149</v>
      </c>
      <c r="B55" s="83" t="s">
        <v>150</v>
      </c>
      <c r="C55" s="84" t="s">
        <v>49</v>
      </c>
      <c r="D55" s="52" t="s">
        <v>151</v>
      </c>
      <c r="E55" s="52" t="s">
        <v>51</v>
      </c>
      <c r="F55" s="85"/>
      <c r="G55" s="85"/>
      <c r="H55" s="85"/>
      <c r="I55" s="85"/>
      <c r="J55" s="85"/>
      <c r="K55" s="85"/>
      <c r="L55" s="85"/>
      <c r="M55" s="85"/>
      <c r="N55" s="85"/>
      <c r="O55" s="85"/>
      <c r="P55" s="85"/>
      <c r="Q55" s="85"/>
      <c r="R55" s="85"/>
      <c r="S55" s="85"/>
      <c r="T55" s="85"/>
      <c r="U55" s="85"/>
      <c r="V55" s="85"/>
      <c r="W55" s="85" t="s">
        <v>152</v>
      </c>
      <c r="X55" s="85" t="s">
        <v>140</v>
      </c>
      <c r="Y55" s="85" t="s">
        <v>153</v>
      </c>
      <c r="Z55" s="85" t="s">
        <v>154</v>
      </c>
      <c r="AA55" s="111" t="s">
        <v>56</v>
      </c>
      <c r="AB55" s="111" t="s">
        <v>155</v>
      </c>
      <c r="AC55" s="27" t="s">
        <v>453</v>
      </c>
      <c r="AD55" s="123" t="s">
        <v>56</v>
      </c>
      <c r="AE55" s="124" t="s">
        <v>454</v>
      </c>
      <c r="AF55" s="116" t="s">
        <v>156</v>
      </c>
      <c r="AG55" s="119" t="s">
        <v>157</v>
      </c>
      <c r="AH55" s="91">
        <v>23326.9</v>
      </c>
      <c r="AI55" s="91">
        <v>23101.599999999999</v>
      </c>
      <c r="AJ55" s="91">
        <v>33427.1</v>
      </c>
      <c r="AK55" s="91">
        <v>31190.3</v>
      </c>
      <c r="AL55" s="91">
        <v>29291.5</v>
      </c>
      <c r="AM55" s="91">
        <v>30648.3</v>
      </c>
      <c r="AN55" s="91">
        <v>22382.7</v>
      </c>
      <c r="AO55" s="91">
        <v>22157.4</v>
      </c>
      <c r="AP55" s="91">
        <f>33427.1-1242.1-7863</f>
        <v>24322</v>
      </c>
      <c r="AQ55" s="91">
        <f>31190.3-2812.5</f>
        <v>28377.8</v>
      </c>
      <c r="AR55" s="91">
        <f>29291.5-62.5</f>
        <v>29229</v>
      </c>
      <c r="AS55" s="91">
        <f>30648.3-62.5</f>
        <v>30585.8</v>
      </c>
      <c r="AT55" s="91">
        <v>23101.599999999999</v>
      </c>
      <c r="AU55" s="91">
        <v>33427.1</v>
      </c>
      <c r="AV55" s="91">
        <v>31190.3</v>
      </c>
      <c r="AW55" s="91">
        <v>22157.4</v>
      </c>
      <c r="AX55" s="91">
        <f>33427.1-1242.1-7863</f>
        <v>24322</v>
      </c>
      <c r="AY55" s="91">
        <f>31190.3-2812.5</f>
        <v>28377.8</v>
      </c>
      <c r="AZ55" s="92"/>
      <c r="BA55" s="2"/>
    </row>
    <row r="56" spans="1:53" ht="209.25" customHeight="1" x14ac:dyDescent="0.3">
      <c r="A56" s="93"/>
      <c r="B56" s="94"/>
      <c r="C56" s="95" t="s">
        <v>158</v>
      </c>
      <c r="D56" s="60" t="s">
        <v>159</v>
      </c>
      <c r="E56" s="60" t="s">
        <v>160</v>
      </c>
      <c r="F56" s="96"/>
      <c r="G56" s="96"/>
      <c r="H56" s="96"/>
      <c r="I56" s="96"/>
      <c r="J56" s="96"/>
      <c r="K56" s="96"/>
      <c r="L56" s="96"/>
      <c r="M56" s="96"/>
      <c r="N56" s="96"/>
      <c r="O56" s="96"/>
      <c r="P56" s="96"/>
      <c r="Q56" s="96"/>
      <c r="R56" s="96"/>
      <c r="S56" s="96"/>
      <c r="T56" s="96"/>
      <c r="U56" s="96"/>
      <c r="V56" s="96"/>
      <c r="W56" s="96"/>
      <c r="X56" s="96"/>
      <c r="Y56" s="96"/>
      <c r="Z56" s="96" t="s">
        <v>161</v>
      </c>
      <c r="AA56" s="96" t="s">
        <v>56</v>
      </c>
      <c r="AB56" s="97" t="s">
        <v>162</v>
      </c>
      <c r="AC56" s="20" t="s">
        <v>449</v>
      </c>
      <c r="AD56" s="98" t="s">
        <v>56</v>
      </c>
      <c r="AE56" s="48" t="s">
        <v>450</v>
      </c>
      <c r="AF56" s="99"/>
      <c r="AG56" s="102"/>
      <c r="AH56" s="101" t="s">
        <v>65</v>
      </c>
      <c r="AI56" s="101" t="s">
        <v>65</v>
      </c>
      <c r="AJ56" s="101" t="s">
        <v>65</v>
      </c>
      <c r="AK56" s="101" t="s">
        <v>65</v>
      </c>
      <c r="AL56" s="101" t="s">
        <v>65</v>
      </c>
      <c r="AM56" s="101" t="s">
        <v>65</v>
      </c>
      <c r="AN56" s="101" t="s">
        <v>65</v>
      </c>
      <c r="AO56" s="101" t="s">
        <v>65</v>
      </c>
      <c r="AP56" s="101" t="s">
        <v>65</v>
      </c>
      <c r="AQ56" s="101" t="s">
        <v>65</v>
      </c>
      <c r="AR56" s="101" t="s">
        <v>65</v>
      </c>
      <c r="AS56" s="101" t="s">
        <v>65</v>
      </c>
      <c r="AT56" s="101" t="s">
        <v>65</v>
      </c>
      <c r="AU56" s="101" t="s">
        <v>65</v>
      </c>
      <c r="AV56" s="101" t="s">
        <v>65</v>
      </c>
      <c r="AW56" s="101" t="s">
        <v>65</v>
      </c>
      <c r="AX56" s="101" t="s">
        <v>65</v>
      </c>
      <c r="AY56" s="101" t="s">
        <v>65</v>
      </c>
      <c r="AZ56" s="101"/>
      <c r="BA56" s="2"/>
    </row>
    <row r="57" spans="1:53" ht="343.5" customHeight="1" x14ac:dyDescent="0.3">
      <c r="A57" s="93"/>
      <c r="B57" s="94"/>
      <c r="C57" s="95" t="s">
        <v>163</v>
      </c>
      <c r="D57" s="60" t="s">
        <v>164</v>
      </c>
      <c r="E57" s="60" t="s">
        <v>165</v>
      </c>
      <c r="F57" s="96"/>
      <c r="G57" s="96"/>
      <c r="H57" s="96"/>
      <c r="I57" s="96"/>
      <c r="J57" s="96"/>
      <c r="K57" s="96"/>
      <c r="L57" s="96"/>
      <c r="M57" s="96"/>
      <c r="N57" s="96"/>
      <c r="O57" s="96"/>
      <c r="P57" s="96"/>
      <c r="Q57" s="96"/>
      <c r="R57" s="96"/>
      <c r="S57" s="96"/>
      <c r="T57" s="96"/>
      <c r="U57" s="96"/>
      <c r="V57" s="96"/>
      <c r="W57" s="96"/>
      <c r="X57" s="96"/>
      <c r="Y57" s="96"/>
      <c r="Z57" s="96" t="s">
        <v>120</v>
      </c>
      <c r="AA57" s="96" t="s">
        <v>56</v>
      </c>
      <c r="AB57" s="97" t="s">
        <v>67</v>
      </c>
      <c r="AC57" s="15" t="s">
        <v>553</v>
      </c>
      <c r="AD57" s="34" t="s">
        <v>56</v>
      </c>
      <c r="AE57" s="31" t="s">
        <v>552</v>
      </c>
      <c r="AF57" s="99"/>
      <c r="AG57" s="102"/>
      <c r="AH57" s="101" t="s">
        <v>65</v>
      </c>
      <c r="AI57" s="101" t="s">
        <v>65</v>
      </c>
      <c r="AJ57" s="101" t="s">
        <v>65</v>
      </c>
      <c r="AK57" s="101"/>
      <c r="AL57" s="101"/>
      <c r="AM57" s="101" t="s">
        <v>65</v>
      </c>
      <c r="AN57" s="101" t="s">
        <v>65</v>
      </c>
      <c r="AO57" s="101" t="s">
        <v>65</v>
      </c>
      <c r="AP57" s="101" t="s">
        <v>65</v>
      </c>
      <c r="AQ57" s="101"/>
      <c r="AR57" s="101"/>
      <c r="AS57" s="101" t="s">
        <v>65</v>
      </c>
      <c r="AT57" s="101" t="s">
        <v>65</v>
      </c>
      <c r="AU57" s="101" t="s">
        <v>65</v>
      </c>
      <c r="AV57" s="101"/>
      <c r="AW57" s="101" t="s">
        <v>65</v>
      </c>
      <c r="AX57" s="101" t="s">
        <v>65</v>
      </c>
      <c r="AY57" s="101"/>
      <c r="AZ57" s="101"/>
      <c r="BA57" s="2"/>
    </row>
    <row r="58" spans="1:53" ht="246.75" customHeight="1" x14ac:dyDescent="0.3">
      <c r="A58" s="93"/>
      <c r="B58" s="94"/>
      <c r="C58" s="95"/>
      <c r="D58" s="60"/>
      <c r="E58" s="60"/>
      <c r="F58" s="96" t="s">
        <v>130</v>
      </c>
      <c r="G58" s="96" t="s">
        <v>56</v>
      </c>
      <c r="H58" s="96" t="s">
        <v>78</v>
      </c>
      <c r="I58" s="96" t="s">
        <v>131</v>
      </c>
      <c r="J58" s="96"/>
      <c r="K58" s="96"/>
      <c r="L58" s="96"/>
      <c r="M58" s="96"/>
      <c r="N58" s="96"/>
      <c r="O58" s="96"/>
      <c r="P58" s="96"/>
      <c r="Q58" s="96"/>
      <c r="R58" s="96"/>
      <c r="S58" s="96"/>
      <c r="T58" s="96"/>
      <c r="U58" s="96"/>
      <c r="V58" s="96"/>
      <c r="W58" s="96"/>
      <c r="X58" s="96"/>
      <c r="Y58" s="96"/>
      <c r="Z58" s="96"/>
      <c r="AA58" s="96"/>
      <c r="AB58" s="96"/>
      <c r="AC58" s="15" t="s">
        <v>549</v>
      </c>
      <c r="AD58" s="34" t="s">
        <v>56</v>
      </c>
      <c r="AE58" s="31" t="s">
        <v>548</v>
      </c>
      <c r="AF58" s="103"/>
      <c r="AG58" s="102" t="s">
        <v>624</v>
      </c>
      <c r="AH58" s="101">
        <v>4793.3999999999996</v>
      </c>
      <c r="AI58" s="101">
        <v>4793.3999999999996</v>
      </c>
      <c r="AJ58" s="101"/>
      <c r="AK58" s="101"/>
      <c r="AL58" s="101"/>
      <c r="AM58" s="101" t="s">
        <v>65</v>
      </c>
      <c r="AN58" s="101">
        <v>4793.3999999999996</v>
      </c>
      <c r="AO58" s="101">
        <v>3793.4</v>
      </c>
      <c r="AP58" s="101"/>
      <c r="AQ58" s="101"/>
      <c r="AR58" s="101"/>
      <c r="AS58" s="101" t="s">
        <v>65</v>
      </c>
      <c r="AT58" s="101">
        <v>4793.3999999999996</v>
      </c>
      <c r="AU58" s="101"/>
      <c r="AV58" s="101"/>
      <c r="AW58" s="101">
        <v>4793.3999999999996</v>
      </c>
      <c r="AX58" s="101"/>
      <c r="AY58" s="101"/>
      <c r="AZ58" s="101"/>
      <c r="BA58" s="2"/>
    </row>
    <row r="59" spans="1:53" ht="143.25" customHeight="1" x14ac:dyDescent="0.3">
      <c r="A59" s="82" t="s">
        <v>166</v>
      </c>
      <c r="B59" s="83" t="s">
        <v>167</v>
      </c>
      <c r="C59" s="84" t="s">
        <v>49</v>
      </c>
      <c r="D59" s="52" t="s">
        <v>168</v>
      </c>
      <c r="E59" s="52" t="s">
        <v>51</v>
      </c>
      <c r="F59" s="85"/>
      <c r="G59" s="85"/>
      <c r="H59" s="85"/>
      <c r="I59" s="85"/>
      <c r="J59" s="85"/>
      <c r="K59" s="85"/>
      <c r="L59" s="85"/>
      <c r="M59" s="85"/>
      <c r="N59" s="85"/>
      <c r="O59" s="85"/>
      <c r="P59" s="85"/>
      <c r="Q59" s="85"/>
      <c r="R59" s="85"/>
      <c r="S59" s="85"/>
      <c r="T59" s="85"/>
      <c r="U59" s="85"/>
      <c r="V59" s="85"/>
      <c r="W59" s="85"/>
      <c r="X59" s="85"/>
      <c r="Y59" s="85"/>
      <c r="Z59" s="85" t="s">
        <v>154</v>
      </c>
      <c r="AA59" s="85" t="s">
        <v>56</v>
      </c>
      <c r="AB59" s="85" t="s">
        <v>155</v>
      </c>
      <c r="AC59" s="27" t="s">
        <v>463</v>
      </c>
      <c r="AD59" s="34" t="s">
        <v>56</v>
      </c>
      <c r="AE59" s="29" t="s">
        <v>464</v>
      </c>
      <c r="AF59" s="120" t="s">
        <v>156</v>
      </c>
      <c r="AG59" s="119" t="s">
        <v>169</v>
      </c>
      <c r="AH59" s="91">
        <v>6487.1</v>
      </c>
      <c r="AI59" s="91">
        <v>5830.2</v>
      </c>
      <c r="AJ59" s="91">
        <v>9809.9</v>
      </c>
      <c r="AK59" s="91">
        <v>6353.9</v>
      </c>
      <c r="AL59" s="91">
        <v>6000.2</v>
      </c>
      <c r="AM59" s="91">
        <v>5965</v>
      </c>
      <c r="AN59" s="91">
        <v>6487.1</v>
      </c>
      <c r="AO59" s="91">
        <v>5830.2</v>
      </c>
      <c r="AP59" s="91">
        <f>9809.9-120</f>
        <v>9689.9</v>
      </c>
      <c r="AQ59" s="91">
        <v>6353.9</v>
      </c>
      <c r="AR59" s="91">
        <v>6000.2</v>
      </c>
      <c r="AS59" s="91">
        <v>5965</v>
      </c>
      <c r="AT59" s="91">
        <v>5830.2</v>
      </c>
      <c r="AU59" s="91">
        <v>9809.9</v>
      </c>
      <c r="AV59" s="91">
        <v>6353.9</v>
      </c>
      <c r="AW59" s="91">
        <v>5830.2</v>
      </c>
      <c r="AX59" s="91">
        <f>9809.9-120</f>
        <v>9689.9</v>
      </c>
      <c r="AY59" s="91">
        <v>6353.9</v>
      </c>
      <c r="AZ59" s="92" t="s">
        <v>170</v>
      </c>
      <c r="BA59" s="2"/>
    </row>
    <row r="60" spans="1:53" ht="207.75" customHeight="1" x14ac:dyDescent="0.3">
      <c r="A60" s="93"/>
      <c r="B60" s="94"/>
      <c r="C60" s="95" t="s">
        <v>158</v>
      </c>
      <c r="D60" s="60" t="s">
        <v>159</v>
      </c>
      <c r="E60" s="60" t="s">
        <v>160</v>
      </c>
      <c r="F60" s="96"/>
      <c r="G60" s="96"/>
      <c r="H60" s="96"/>
      <c r="I60" s="96"/>
      <c r="J60" s="96"/>
      <c r="K60" s="96"/>
      <c r="L60" s="96"/>
      <c r="M60" s="96"/>
      <c r="N60" s="96"/>
      <c r="O60" s="96"/>
      <c r="P60" s="96"/>
      <c r="Q60" s="96"/>
      <c r="R60" s="96"/>
      <c r="S60" s="96"/>
      <c r="T60" s="96"/>
      <c r="U60" s="96"/>
      <c r="V60" s="96"/>
      <c r="W60" s="96"/>
      <c r="X60" s="96"/>
      <c r="Y60" s="96"/>
      <c r="Z60" s="96" t="s">
        <v>161</v>
      </c>
      <c r="AA60" s="96" t="s">
        <v>56</v>
      </c>
      <c r="AB60" s="97" t="s">
        <v>162</v>
      </c>
      <c r="AC60" s="20" t="s">
        <v>465</v>
      </c>
      <c r="AD60" s="34" t="s">
        <v>56</v>
      </c>
      <c r="AE60" s="98"/>
      <c r="AF60" s="99"/>
      <c r="AG60" s="100"/>
      <c r="AH60" s="101" t="s">
        <v>65</v>
      </c>
      <c r="AI60" s="101" t="s">
        <v>65</v>
      </c>
      <c r="AJ60" s="101" t="s">
        <v>65</v>
      </c>
      <c r="AK60" s="101" t="s">
        <v>65</v>
      </c>
      <c r="AL60" s="101" t="s">
        <v>65</v>
      </c>
      <c r="AM60" s="101" t="s">
        <v>65</v>
      </c>
      <c r="AN60" s="101" t="s">
        <v>65</v>
      </c>
      <c r="AO60" s="101" t="s">
        <v>65</v>
      </c>
      <c r="AP60" s="101" t="s">
        <v>65</v>
      </c>
      <c r="AQ60" s="101" t="s">
        <v>65</v>
      </c>
      <c r="AR60" s="101" t="s">
        <v>65</v>
      </c>
      <c r="AS60" s="101" t="s">
        <v>65</v>
      </c>
      <c r="AT60" s="101" t="s">
        <v>65</v>
      </c>
      <c r="AU60" s="101" t="s">
        <v>65</v>
      </c>
      <c r="AV60" s="101" t="s">
        <v>65</v>
      </c>
      <c r="AW60" s="101" t="s">
        <v>65</v>
      </c>
      <c r="AX60" s="101" t="s">
        <v>65</v>
      </c>
      <c r="AY60" s="101" t="s">
        <v>65</v>
      </c>
      <c r="AZ60" s="101"/>
      <c r="BA60" s="2"/>
    </row>
    <row r="61" spans="1:53" ht="236.25" customHeight="1" x14ac:dyDescent="0.3">
      <c r="A61" s="93"/>
      <c r="B61" s="94"/>
      <c r="C61" s="95"/>
      <c r="D61" s="60"/>
      <c r="E61" s="60"/>
      <c r="F61" s="96" t="s">
        <v>171</v>
      </c>
      <c r="G61" s="96" t="s">
        <v>56</v>
      </c>
      <c r="H61" s="96" t="s">
        <v>172</v>
      </c>
      <c r="I61" s="96" t="s">
        <v>173</v>
      </c>
      <c r="J61" s="96"/>
      <c r="K61" s="96"/>
      <c r="L61" s="96"/>
      <c r="M61" s="96"/>
      <c r="N61" s="96"/>
      <c r="O61" s="96"/>
      <c r="P61" s="96"/>
      <c r="Q61" s="96"/>
      <c r="R61" s="96"/>
      <c r="S61" s="96"/>
      <c r="T61" s="96"/>
      <c r="U61" s="96"/>
      <c r="V61" s="96"/>
      <c r="W61" s="96"/>
      <c r="X61" s="96"/>
      <c r="Y61" s="96"/>
      <c r="Z61" s="96"/>
      <c r="AA61" s="96"/>
      <c r="AB61" s="125"/>
      <c r="AC61" s="28" t="s">
        <v>553</v>
      </c>
      <c r="AD61" s="36" t="s">
        <v>56</v>
      </c>
      <c r="AE61" s="36" t="s">
        <v>552</v>
      </c>
      <c r="AF61" s="126"/>
      <c r="AG61" s="127"/>
      <c r="AH61" s="101" t="s">
        <v>65</v>
      </c>
      <c r="AI61" s="101" t="s">
        <v>65</v>
      </c>
      <c r="AJ61" s="101" t="s">
        <v>65</v>
      </c>
      <c r="AK61" s="101" t="s">
        <v>65</v>
      </c>
      <c r="AL61" s="101" t="s">
        <v>65</v>
      </c>
      <c r="AM61" s="101" t="s">
        <v>65</v>
      </c>
      <c r="AN61" s="101" t="s">
        <v>65</v>
      </c>
      <c r="AO61" s="101" t="s">
        <v>65</v>
      </c>
      <c r="AP61" s="101" t="s">
        <v>65</v>
      </c>
      <c r="AQ61" s="101" t="s">
        <v>65</v>
      </c>
      <c r="AR61" s="101" t="s">
        <v>65</v>
      </c>
      <c r="AS61" s="101" t="s">
        <v>65</v>
      </c>
      <c r="AT61" s="101" t="s">
        <v>65</v>
      </c>
      <c r="AU61" s="101" t="s">
        <v>65</v>
      </c>
      <c r="AV61" s="101" t="s">
        <v>65</v>
      </c>
      <c r="AW61" s="101" t="s">
        <v>65</v>
      </c>
      <c r="AX61" s="101" t="s">
        <v>65</v>
      </c>
      <c r="AY61" s="101" t="s">
        <v>65</v>
      </c>
      <c r="AZ61" s="101"/>
      <c r="BA61" s="2"/>
    </row>
    <row r="62" spans="1:53" ht="192.75" customHeight="1" x14ac:dyDescent="0.3">
      <c r="A62" s="82" t="s">
        <v>174</v>
      </c>
      <c r="B62" s="83" t="s">
        <v>175</v>
      </c>
      <c r="C62" s="84" t="s">
        <v>49</v>
      </c>
      <c r="D62" s="52" t="s">
        <v>176</v>
      </c>
      <c r="E62" s="52" t="s">
        <v>51</v>
      </c>
      <c r="F62" s="85"/>
      <c r="G62" s="85"/>
      <c r="H62" s="85"/>
      <c r="I62" s="85"/>
      <c r="J62" s="85"/>
      <c r="K62" s="85"/>
      <c r="L62" s="85"/>
      <c r="M62" s="85"/>
      <c r="N62" s="85"/>
      <c r="O62" s="85"/>
      <c r="P62" s="85"/>
      <c r="Q62" s="85"/>
      <c r="R62" s="85"/>
      <c r="S62" s="85"/>
      <c r="T62" s="85"/>
      <c r="U62" s="85"/>
      <c r="V62" s="85"/>
      <c r="W62" s="85" t="s">
        <v>52</v>
      </c>
      <c r="X62" s="85" t="s">
        <v>53</v>
      </c>
      <c r="Y62" s="85" t="s">
        <v>54</v>
      </c>
      <c r="Z62" s="85" t="s">
        <v>177</v>
      </c>
      <c r="AA62" s="85" t="s">
        <v>56</v>
      </c>
      <c r="AB62" s="85" t="s">
        <v>178</v>
      </c>
      <c r="AC62" s="10" t="s">
        <v>467</v>
      </c>
      <c r="AD62" s="34" t="s">
        <v>56</v>
      </c>
      <c r="AE62" s="38" t="s">
        <v>468</v>
      </c>
      <c r="AF62" s="120" t="s">
        <v>179</v>
      </c>
      <c r="AG62" s="119" t="s">
        <v>180</v>
      </c>
      <c r="AH62" s="91">
        <v>70.099999999999994</v>
      </c>
      <c r="AI62" s="91">
        <v>63.9</v>
      </c>
      <c r="AJ62" s="91">
        <v>308.7</v>
      </c>
      <c r="AK62" s="91">
        <v>142.1</v>
      </c>
      <c r="AL62" s="91">
        <v>428.1</v>
      </c>
      <c r="AM62" s="91">
        <v>182.1</v>
      </c>
      <c r="AN62" s="91">
        <v>70.099999999999994</v>
      </c>
      <c r="AO62" s="91">
        <v>63.9</v>
      </c>
      <c r="AP62" s="91">
        <f>308.7-160</f>
        <v>148.69999999999999</v>
      </c>
      <c r="AQ62" s="91">
        <f>142.1-37</f>
        <v>105.1</v>
      </c>
      <c r="AR62" s="91">
        <f>428.1-207.5</f>
        <v>220.60000000000002</v>
      </c>
      <c r="AS62" s="91">
        <f>182.1-77</f>
        <v>105.1</v>
      </c>
      <c r="AT62" s="91">
        <v>63.9</v>
      </c>
      <c r="AU62" s="91">
        <v>308.7</v>
      </c>
      <c r="AV62" s="91">
        <v>142.1</v>
      </c>
      <c r="AW62" s="91">
        <v>63.9</v>
      </c>
      <c r="AX62" s="91">
        <f>308.7-160</f>
        <v>148.69999999999999</v>
      </c>
      <c r="AY62" s="91">
        <f>142.1-37</f>
        <v>105.1</v>
      </c>
      <c r="AZ62" s="92" t="s">
        <v>59</v>
      </c>
      <c r="BA62" s="2"/>
    </row>
    <row r="63" spans="1:53" ht="168" customHeight="1" x14ac:dyDescent="0.3">
      <c r="A63" s="93"/>
      <c r="B63" s="94"/>
      <c r="C63" s="95"/>
      <c r="D63" s="60"/>
      <c r="E63" s="60"/>
      <c r="F63" s="96" t="s">
        <v>181</v>
      </c>
      <c r="G63" s="96" t="s">
        <v>56</v>
      </c>
      <c r="H63" s="96" t="s">
        <v>182</v>
      </c>
      <c r="I63" s="96" t="s">
        <v>183</v>
      </c>
      <c r="J63" s="96"/>
      <c r="K63" s="96"/>
      <c r="L63" s="96"/>
      <c r="M63" s="96"/>
      <c r="N63" s="96"/>
      <c r="O63" s="96"/>
      <c r="P63" s="96"/>
      <c r="Q63" s="96"/>
      <c r="R63" s="96"/>
      <c r="S63" s="96"/>
      <c r="T63" s="96"/>
      <c r="U63" s="96"/>
      <c r="V63" s="96"/>
      <c r="W63" s="96"/>
      <c r="X63" s="96"/>
      <c r="Y63" s="96"/>
      <c r="Z63" s="96"/>
      <c r="AA63" s="97"/>
      <c r="AB63" s="97"/>
      <c r="AC63" s="24" t="s">
        <v>469</v>
      </c>
      <c r="AD63" s="33" t="s">
        <v>56</v>
      </c>
      <c r="AE63" s="33" t="s">
        <v>470</v>
      </c>
      <c r="AF63" s="99"/>
      <c r="AG63" s="100"/>
      <c r="AH63" s="101" t="s">
        <v>65</v>
      </c>
      <c r="AI63" s="101" t="s">
        <v>65</v>
      </c>
      <c r="AJ63" s="101" t="s">
        <v>65</v>
      </c>
      <c r="AK63" s="101" t="s">
        <v>65</v>
      </c>
      <c r="AL63" s="101" t="s">
        <v>65</v>
      </c>
      <c r="AM63" s="101" t="s">
        <v>65</v>
      </c>
      <c r="AN63" s="101" t="s">
        <v>65</v>
      </c>
      <c r="AO63" s="101" t="s">
        <v>65</v>
      </c>
      <c r="AP63" s="101" t="s">
        <v>65</v>
      </c>
      <c r="AQ63" s="101" t="s">
        <v>65</v>
      </c>
      <c r="AR63" s="101" t="s">
        <v>65</v>
      </c>
      <c r="AS63" s="101" t="s">
        <v>65</v>
      </c>
      <c r="AT63" s="101" t="s">
        <v>65</v>
      </c>
      <c r="AU63" s="101" t="s">
        <v>65</v>
      </c>
      <c r="AV63" s="101" t="s">
        <v>65</v>
      </c>
      <c r="AW63" s="101" t="s">
        <v>65</v>
      </c>
      <c r="AX63" s="101" t="s">
        <v>65</v>
      </c>
      <c r="AY63" s="101" t="s">
        <v>65</v>
      </c>
      <c r="AZ63" s="101"/>
      <c r="BA63" s="2"/>
    </row>
    <row r="64" spans="1:53" ht="122.25" customHeight="1" x14ac:dyDescent="0.3">
      <c r="A64" s="93"/>
      <c r="B64" s="94"/>
      <c r="C64" s="95"/>
      <c r="D64" s="60"/>
      <c r="E64" s="60"/>
      <c r="F64" s="96"/>
      <c r="G64" s="96"/>
      <c r="H64" s="96"/>
      <c r="I64" s="96"/>
      <c r="J64" s="96"/>
      <c r="K64" s="96"/>
      <c r="L64" s="96"/>
      <c r="M64" s="96"/>
      <c r="N64" s="96"/>
      <c r="O64" s="96"/>
      <c r="P64" s="96"/>
      <c r="Q64" s="96"/>
      <c r="R64" s="96"/>
      <c r="S64" s="96"/>
      <c r="T64" s="96"/>
      <c r="U64" s="96"/>
      <c r="V64" s="96"/>
      <c r="W64" s="96"/>
      <c r="X64" s="96"/>
      <c r="Y64" s="96"/>
      <c r="Z64" s="96"/>
      <c r="AA64" s="97"/>
      <c r="AB64" s="128"/>
      <c r="AC64" s="21" t="s">
        <v>467</v>
      </c>
      <c r="AD64" s="30" t="s">
        <v>56</v>
      </c>
      <c r="AE64" s="30" t="s">
        <v>468</v>
      </c>
      <c r="AF64" s="129"/>
      <c r="AG64" s="100"/>
      <c r="AH64" s="101"/>
      <c r="AI64" s="101"/>
      <c r="AJ64" s="101"/>
      <c r="AK64" s="101"/>
      <c r="AL64" s="101"/>
      <c r="AM64" s="101"/>
      <c r="AN64" s="101"/>
      <c r="AO64" s="101"/>
      <c r="AP64" s="101"/>
      <c r="AQ64" s="101"/>
      <c r="AR64" s="101"/>
      <c r="AS64" s="101"/>
      <c r="AT64" s="101"/>
      <c r="AU64" s="101"/>
      <c r="AV64" s="101"/>
      <c r="AW64" s="101"/>
      <c r="AX64" s="101"/>
      <c r="AY64" s="101"/>
      <c r="AZ64" s="101"/>
      <c r="BA64" s="2"/>
    </row>
    <row r="65" spans="1:53" ht="396.75" customHeight="1" x14ac:dyDescent="0.3">
      <c r="A65" s="82" t="s">
        <v>184</v>
      </c>
      <c r="B65" s="83" t="s">
        <v>185</v>
      </c>
      <c r="C65" s="84" t="s">
        <v>49</v>
      </c>
      <c r="D65" s="52" t="s">
        <v>186</v>
      </c>
      <c r="E65" s="52" t="s">
        <v>51</v>
      </c>
      <c r="F65" s="85"/>
      <c r="G65" s="85"/>
      <c r="H65" s="85"/>
      <c r="I65" s="85"/>
      <c r="J65" s="85"/>
      <c r="K65" s="85"/>
      <c r="L65" s="85"/>
      <c r="M65" s="85"/>
      <c r="N65" s="85"/>
      <c r="O65" s="85"/>
      <c r="P65" s="85"/>
      <c r="Q65" s="85"/>
      <c r="R65" s="85"/>
      <c r="S65" s="85"/>
      <c r="T65" s="85"/>
      <c r="U65" s="85"/>
      <c r="V65" s="85"/>
      <c r="W65" s="85"/>
      <c r="X65" s="85"/>
      <c r="Y65" s="85"/>
      <c r="Z65" s="85" t="s">
        <v>55</v>
      </c>
      <c r="AA65" s="85" t="s">
        <v>56</v>
      </c>
      <c r="AB65" s="111" t="s">
        <v>57</v>
      </c>
      <c r="AC65" s="27" t="s">
        <v>471</v>
      </c>
      <c r="AD65" s="29" t="s">
        <v>56</v>
      </c>
      <c r="AE65" s="39" t="s">
        <v>472</v>
      </c>
      <c r="AF65" s="130" t="s">
        <v>28</v>
      </c>
      <c r="AG65" s="119" t="s">
        <v>187</v>
      </c>
      <c r="AH65" s="91">
        <v>6683.6</v>
      </c>
      <c r="AI65" s="91">
        <v>6548.2</v>
      </c>
      <c r="AJ65" s="91">
        <v>6730.6</v>
      </c>
      <c r="AK65" s="91">
        <v>6135.6</v>
      </c>
      <c r="AL65" s="91">
        <v>6337</v>
      </c>
      <c r="AM65" s="91">
        <v>6348.7</v>
      </c>
      <c r="AN65" s="91">
        <v>6683.6</v>
      </c>
      <c r="AO65" s="91">
        <v>6548.2</v>
      </c>
      <c r="AP65" s="91">
        <v>6730.6</v>
      </c>
      <c r="AQ65" s="91">
        <v>6135.6</v>
      </c>
      <c r="AR65" s="91">
        <v>6337</v>
      </c>
      <c r="AS65" s="91">
        <v>6348.7</v>
      </c>
      <c r="AT65" s="91">
        <v>6548.2</v>
      </c>
      <c r="AU65" s="91">
        <v>6730.6</v>
      </c>
      <c r="AV65" s="91">
        <v>6135.6</v>
      </c>
      <c r="AW65" s="91">
        <v>6548.2</v>
      </c>
      <c r="AX65" s="91">
        <v>6730.6</v>
      </c>
      <c r="AY65" s="91">
        <v>6135.6</v>
      </c>
      <c r="AZ65" s="92" t="s">
        <v>188</v>
      </c>
      <c r="BA65" s="2"/>
    </row>
    <row r="66" spans="1:53" ht="409.6" customHeight="1" x14ac:dyDescent="0.3">
      <c r="A66" s="93"/>
      <c r="B66" s="94"/>
      <c r="C66" s="95" t="s">
        <v>189</v>
      </c>
      <c r="D66" s="60" t="s">
        <v>190</v>
      </c>
      <c r="E66" s="60" t="s">
        <v>191</v>
      </c>
      <c r="F66" s="96"/>
      <c r="G66" s="96"/>
      <c r="H66" s="96"/>
      <c r="I66" s="96"/>
      <c r="J66" s="96"/>
      <c r="K66" s="96"/>
      <c r="L66" s="96"/>
      <c r="M66" s="96"/>
      <c r="N66" s="96"/>
      <c r="O66" s="96"/>
      <c r="P66" s="96"/>
      <c r="Q66" s="96"/>
      <c r="R66" s="96"/>
      <c r="S66" s="96"/>
      <c r="T66" s="96"/>
      <c r="U66" s="96"/>
      <c r="V66" s="96"/>
      <c r="W66" s="96"/>
      <c r="X66" s="96"/>
      <c r="Y66" s="96"/>
      <c r="Z66" s="96" t="s">
        <v>192</v>
      </c>
      <c r="AA66" s="96" t="s">
        <v>56</v>
      </c>
      <c r="AB66" s="96" t="s">
        <v>193</v>
      </c>
      <c r="AC66" s="20" t="s">
        <v>473</v>
      </c>
      <c r="AD66" s="34" t="s">
        <v>56</v>
      </c>
      <c r="AE66" s="48" t="s">
        <v>474</v>
      </c>
      <c r="AF66" s="99"/>
      <c r="AG66" s="102"/>
      <c r="AH66" s="101" t="s">
        <v>65</v>
      </c>
      <c r="AI66" s="101" t="s">
        <v>65</v>
      </c>
      <c r="AJ66" s="101" t="s">
        <v>65</v>
      </c>
      <c r="AK66" s="101" t="s">
        <v>65</v>
      </c>
      <c r="AL66" s="101" t="s">
        <v>65</v>
      </c>
      <c r="AM66" s="101" t="s">
        <v>65</v>
      </c>
      <c r="AN66" s="101" t="s">
        <v>65</v>
      </c>
      <c r="AO66" s="101" t="s">
        <v>65</v>
      </c>
      <c r="AP66" s="101" t="s">
        <v>65</v>
      </c>
      <c r="AQ66" s="101" t="s">
        <v>65</v>
      </c>
      <c r="AR66" s="101" t="s">
        <v>65</v>
      </c>
      <c r="AS66" s="101" t="s">
        <v>65</v>
      </c>
      <c r="AT66" s="101" t="s">
        <v>65</v>
      </c>
      <c r="AU66" s="101" t="s">
        <v>65</v>
      </c>
      <c r="AV66" s="101" t="s">
        <v>65</v>
      </c>
      <c r="AW66" s="101" t="s">
        <v>65</v>
      </c>
      <c r="AX66" s="101" t="s">
        <v>65</v>
      </c>
      <c r="AY66" s="101" t="s">
        <v>65</v>
      </c>
      <c r="AZ66" s="101"/>
      <c r="BA66" s="2"/>
    </row>
    <row r="67" spans="1:53" ht="345.75" customHeight="1" x14ac:dyDescent="0.3">
      <c r="A67" s="93"/>
      <c r="B67" s="94"/>
      <c r="C67" s="95" t="s">
        <v>194</v>
      </c>
      <c r="D67" s="60" t="s">
        <v>195</v>
      </c>
      <c r="E67" s="60" t="s">
        <v>196</v>
      </c>
      <c r="F67" s="96"/>
      <c r="G67" s="96"/>
      <c r="H67" s="96"/>
      <c r="I67" s="96"/>
      <c r="J67" s="96"/>
      <c r="K67" s="96"/>
      <c r="L67" s="96"/>
      <c r="M67" s="96"/>
      <c r="N67" s="96"/>
      <c r="O67" s="96"/>
      <c r="P67" s="96"/>
      <c r="Q67" s="96"/>
      <c r="R67" s="96"/>
      <c r="S67" s="96"/>
      <c r="T67" s="96"/>
      <c r="U67" s="96"/>
      <c r="V67" s="96"/>
      <c r="W67" s="96"/>
      <c r="X67" s="96"/>
      <c r="Y67" s="96"/>
      <c r="Z67" s="96" t="s">
        <v>197</v>
      </c>
      <c r="AA67" s="96" t="s">
        <v>56</v>
      </c>
      <c r="AB67" s="96" t="s">
        <v>71</v>
      </c>
      <c r="AC67" s="20" t="s">
        <v>475</v>
      </c>
      <c r="AD67" s="34" t="s">
        <v>56</v>
      </c>
      <c r="AE67" s="48" t="s">
        <v>476</v>
      </c>
      <c r="AF67" s="103"/>
      <c r="AG67" s="102"/>
      <c r="AH67" s="101" t="s">
        <v>65</v>
      </c>
      <c r="AI67" s="101" t="s">
        <v>65</v>
      </c>
      <c r="AJ67" s="101" t="s">
        <v>65</v>
      </c>
      <c r="AK67" s="101" t="s">
        <v>65</v>
      </c>
      <c r="AL67" s="101" t="s">
        <v>65</v>
      </c>
      <c r="AM67" s="101" t="s">
        <v>65</v>
      </c>
      <c r="AN67" s="101" t="s">
        <v>65</v>
      </c>
      <c r="AO67" s="101" t="s">
        <v>65</v>
      </c>
      <c r="AP67" s="101" t="s">
        <v>65</v>
      </c>
      <c r="AQ67" s="101" t="s">
        <v>65</v>
      </c>
      <c r="AR67" s="101" t="s">
        <v>65</v>
      </c>
      <c r="AS67" s="101" t="s">
        <v>65</v>
      </c>
      <c r="AT67" s="101" t="s">
        <v>65</v>
      </c>
      <c r="AU67" s="101" t="s">
        <v>65</v>
      </c>
      <c r="AV67" s="101" t="s">
        <v>65</v>
      </c>
      <c r="AW67" s="101" t="s">
        <v>65</v>
      </c>
      <c r="AX67" s="101" t="s">
        <v>65</v>
      </c>
      <c r="AY67" s="101" t="s">
        <v>65</v>
      </c>
      <c r="AZ67" s="101"/>
      <c r="BA67" s="2"/>
    </row>
    <row r="68" spans="1:53" ht="288" customHeight="1" x14ac:dyDescent="0.3">
      <c r="A68" s="93"/>
      <c r="B68" s="94"/>
      <c r="C68" s="95"/>
      <c r="D68" s="60"/>
      <c r="E68" s="60"/>
      <c r="F68" s="96"/>
      <c r="G68" s="96"/>
      <c r="H68" s="96"/>
      <c r="I68" s="96"/>
      <c r="J68" s="96"/>
      <c r="K68" s="96"/>
      <c r="L68" s="96"/>
      <c r="M68" s="96"/>
      <c r="N68" s="96"/>
      <c r="O68" s="96"/>
      <c r="P68" s="96"/>
      <c r="Q68" s="96"/>
      <c r="R68" s="96"/>
      <c r="S68" s="96"/>
      <c r="T68" s="96"/>
      <c r="U68" s="96"/>
      <c r="V68" s="96"/>
      <c r="W68" s="96"/>
      <c r="X68" s="96"/>
      <c r="Y68" s="96"/>
      <c r="Z68" s="97" t="s">
        <v>72</v>
      </c>
      <c r="AA68" s="97" t="s">
        <v>56</v>
      </c>
      <c r="AB68" s="97" t="s">
        <v>73</v>
      </c>
      <c r="AC68" s="20" t="s">
        <v>477</v>
      </c>
      <c r="AD68" s="15" t="s">
        <v>56</v>
      </c>
      <c r="AE68" s="48" t="s">
        <v>478</v>
      </c>
      <c r="AF68" s="103"/>
      <c r="AG68" s="102"/>
      <c r="AH68" s="101" t="s">
        <v>65</v>
      </c>
      <c r="AI68" s="101" t="s">
        <v>65</v>
      </c>
      <c r="AJ68" s="101" t="s">
        <v>65</v>
      </c>
      <c r="AK68" s="101" t="s">
        <v>65</v>
      </c>
      <c r="AL68" s="101" t="s">
        <v>65</v>
      </c>
      <c r="AM68" s="101" t="s">
        <v>65</v>
      </c>
      <c r="AN68" s="101" t="s">
        <v>65</v>
      </c>
      <c r="AO68" s="101" t="s">
        <v>65</v>
      </c>
      <c r="AP68" s="101" t="s">
        <v>65</v>
      </c>
      <c r="AQ68" s="101" t="s">
        <v>65</v>
      </c>
      <c r="AR68" s="101" t="s">
        <v>65</v>
      </c>
      <c r="AS68" s="101" t="s">
        <v>65</v>
      </c>
      <c r="AT68" s="101" t="s">
        <v>65</v>
      </c>
      <c r="AU68" s="101" t="s">
        <v>65</v>
      </c>
      <c r="AV68" s="101" t="s">
        <v>65</v>
      </c>
      <c r="AW68" s="101" t="s">
        <v>65</v>
      </c>
      <c r="AX68" s="101" t="s">
        <v>65</v>
      </c>
      <c r="AY68" s="101" t="s">
        <v>65</v>
      </c>
      <c r="AZ68" s="101"/>
      <c r="BA68" s="2"/>
    </row>
    <row r="69" spans="1:53" ht="93.75" customHeight="1" x14ac:dyDescent="0.3">
      <c r="A69" s="93"/>
      <c r="B69" s="94"/>
      <c r="C69" s="95"/>
      <c r="D69" s="60"/>
      <c r="E69" s="60"/>
      <c r="F69" s="96"/>
      <c r="G69" s="96"/>
      <c r="H69" s="96"/>
      <c r="I69" s="96"/>
      <c r="J69" s="96"/>
      <c r="K69" s="96"/>
      <c r="L69" s="96"/>
      <c r="M69" s="96" t="s">
        <v>198</v>
      </c>
      <c r="N69" s="96" t="s">
        <v>56</v>
      </c>
      <c r="O69" s="96" t="s">
        <v>199</v>
      </c>
      <c r="P69" s="96" t="s">
        <v>200</v>
      </c>
      <c r="Q69" s="96"/>
      <c r="R69" s="96"/>
      <c r="S69" s="96"/>
      <c r="T69" s="96"/>
      <c r="U69" s="96"/>
      <c r="V69" s="96"/>
      <c r="W69" s="96" t="s">
        <v>201</v>
      </c>
      <c r="X69" s="96" t="s">
        <v>202</v>
      </c>
      <c r="Y69" s="96" t="s">
        <v>203</v>
      </c>
      <c r="Z69" s="97"/>
      <c r="AA69" s="97"/>
      <c r="AB69" s="97"/>
      <c r="AC69" s="60" t="s">
        <v>570</v>
      </c>
      <c r="AD69" s="60" t="s">
        <v>565</v>
      </c>
      <c r="AE69" s="60" t="s">
        <v>569</v>
      </c>
      <c r="AF69" s="103"/>
      <c r="AG69" s="102" t="s">
        <v>625</v>
      </c>
      <c r="AH69" s="101">
        <v>1595</v>
      </c>
      <c r="AI69" s="101">
        <v>1595</v>
      </c>
      <c r="AJ69" s="101"/>
      <c r="AK69" s="101"/>
      <c r="AL69" s="101"/>
      <c r="AM69" s="101" t="s">
        <v>65</v>
      </c>
      <c r="AN69" s="101">
        <v>1595</v>
      </c>
      <c r="AO69" s="101">
        <v>1595</v>
      </c>
      <c r="AP69" s="101"/>
      <c r="AQ69" s="101"/>
      <c r="AR69" s="101"/>
      <c r="AS69" s="101" t="s">
        <v>65</v>
      </c>
      <c r="AT69" s="101">
        <v>1595</v>
      </c>
      <c r="AU69" s="101"/>
      <c r="AV69" s="101"/>
      <c r="AW69" s="101">
        <v>1595</v>
      </c>
      <c r="AX69" s="101"/>
      <c r="AY69" s="101"/>
      <c r="AZ69" s="101"/>
      <c r="BA69" s="2"/>
    </row>
    <row r="70" spans="1:53" ht="84.75" customHeight="1" x14ac:dyDescent="0.3">
      <c r="A70" s="93"/>
      <c r="B70" s="94"/>
      <c r="C70" s="95"/>
      <c r="D70" s="60"/>
      <c r="E70" s="60"/>
      <c r="F70" s="96"/>
      <c r="G70" s="96"/>
      <c r="H70" s="96"/>
      <c r="I70" s="96"/>
      <c r="J70" s="96"/>
      <c r="K70" s="96"/>
      <c r="L70" s="96"/>
      <c r="M70" s="96"/>
      <c r="N70" s="96"/>
      <c r="O70" s="96"/>
      <c r="P70" s="96"/>
      <c r="Q70" s="96"/>
      <c r="R70" s="96"/>
      <c r="S70" s="96"/>
      <c r="T70" s="96"/>
      <c r="U70" s="96"/>
      <c r="V70" s="96"/>
      <c r="W70" s="96"/>
      <c r="X70" s="96"/>
      <c r="Y70" s="96"/>
      <c r="Z70" s="97"/>
      <c r="AA70" s="97"/>
      <c r="AB70" s="97"/>
      <c r="AC70" s="60" t="s">
        <v>572</v>
      </c>
      <c r="AD70" s="60" t="s">
        <v>565</v>
      </c>
      <c r="AE70" s="60" t="s">
        <v>571</v>
      </c>
      <c r="AF70" s="103"/>
      <c r="AG70" s="102"/>
      <c r="AH70" s="101"/>
      <c r="AI70" s="101"/>
      <c r="AJ70" s="101"/>
      <c r="AK70" s="101"/>
      <c r="AL70" s="101"/>
      <c r="AM70" s="101"/>
      <c r="AN70" s="101"/>
      <c r="AO70" s="101"/>
      <c r="AP70" s="101"/>
      <c r="AQ70" s="101"/>
      <c r="AR70" s="101"/>
      <c r="AS70" s="101"/>
      <c r="AT70" s="101"/>
      <c r="AU70" s="101"/>
      <c r="AV70" s="101"/>
      <c r="AW70" s="101"/>
      <c r="AX70" s="101"/>
      <c r="AY70" s="101"/>
      <c r="AZ70" s="101"/>
      <c r="BA70" s="2"/>
    </row>
    <row r="71" spans="1:53" ht="207" customHeight="1" x14ac:dyDescent="0.3">
      <c r="A71" s="82" t="s">
        <v>204</v>
      </c>
      <c r="B71" s="83" t="s">
        <v>205</v>
      </c>
      <c r="C71" s="84" t="s">
        <v>49</v>
      </c>
      <c r="D71" s="52" t="s">
        <v>206</v>
      </c>
      <c r="E71" s="52" t="s">
        <v>51</v>
      </c>
      <c r="F71" s="85"/>
      <c r="G71" s="85"/>
      <c r="H71" s="85"/>
      <c r="I71" s="85"/>
      <c r="J71" s="85"/>
      <c r="K71" s="85"/>
      <c r="L71" s="85"/>
      <c r="M71" s="85"/>
      <c r="N71" s="85"/>
      <c r="O71" s="85"/>
      <c r="P71" s="85"/>
      <c r="Q71" s="85"/>
      <c r="R71" s="85"/>
      <c r="S71" s="85"/>
      <c r="T71" s="85"/>
      <c r="U71" s="85"/>
      <c r="V71" s="85"/>
      <c r="W71" s="85"/>
      <c r="X71" s="85"/>
      <c r="Y71" s="85"/>
      <c r="Z71" s="85" t="s">
        <v>72</v>
      </c>
      <c r="AA71" s="85" t="s">
        <v>56</v>
      </c>
      <c r="AB71" s="86" t="s">
        <v>73</v>
      </c>
      <c r="AC71" s="27" t="s">
        <v>447</v>
      </c>
      <c r="AD71" s="39" t="s">
        <v>56</v>
      </c>
      <c r="AE71" s="39" t="s">
        <v>448</v>
      </c>
      <c r="AF71" s="89" t="s">
        <v>207</v>
      </c>
      <c r="AG71" s="90" t="s">
        <v>208</v>
      </c>
      <c r="AH71" s="91">
        <v>7849.1</v>
      </c>
      <c r="AI71" s="91">
        <v>7789.5</v>
      </c>
      <c r="AJ71" s="91">
        <v>8128.1</v>
      </c>
      <c r="AK71" s="91">
        <v>7787.1</v>
      </c>
      <c r="AL71" s="91">
        <v>7964.9</v>
      </c>
      <c r="AM71" s="91">
        <v>8074.9</v>
      </c>
      <c r="AN71" s="91">
        <v>7770.7</v>
      </c>
      <c r="AO71" s="91">
        <v>7711.1</v>
      </c>
      <c r="AP71" s="91">
        <f>8128.1-46.5-75</f>
        <v>8006.6</v>
      </c>
      <c r="AQ71" s="91">
        <f>7787.1-80</f>
        <v>7707.1</v>
      </c>
      <c r="AR71" s="91">
        <f>7964.9-90</f>
        <v>7874.9</v>
      </c>
      <c r="AS71" s="91">
        <f>8074.9-100</f>
        <v>7974.9</v>
      </c>
      <c r="AT71" s="91">
        <v>7789.5</v>
      </c>
      <c r="AU71" s="91">
        <v>8128.1</v>
      </c>
      <c r="AV71" s="91">
        <v>7787.1</v>
      </c>
      <c r="AW71" s="91">
        <v>7711.1</v>
      </c>
      <c r="AX71" s="91">
        <f>8128.1-46.5-75</f>
        <v>8006.6</v>
      </c>
      <c r="AY71" s="91">
        <f>7787.1-80</f>
        <v>7707.1</v>
      </c>
      <c r="AZ71" s="92" t="s">
        <v>59</v>
      </c>
      <c r="BA71" s="2"/>
    </row>
    <row r="72" spans="1:53" ht="249.75" customHeight="1" x14ac:dyDescent="0.3">
      <c r="A72" s="93"/>
      <c r="B72" s="94"/>
      <c r="C72" s="95"/>
      <c r="D72" s="60"/>
      <c r="E72" s="60"/>
      <c r="F72" s="96" t="s">
        <v>209</v>
      </c>
      <c r="G72" s="96" t="s">
        <v>56</v>
      </c>
      <c r="H72" s="96" t="s">
        <v>210</v>
      </c>
      <c r="I72" s="96" t="s">
        <v>200</v>
      </c>
      <c r="J72" s="96"/>
      <c r="K72" s="96"/>
      <c r="L72" s="96"/>
      <c r="M72" s="96"/>
      <c r="N72" s="96"/>
      <c r="O72" s="96"/>
      <c r="P72" s="96"/>
      <c r="Q72" s="96"/>
      <c r="R72" s="96"/>
      <c r="S72" s="96"/>
      <c r="T72" s="96"/>
      <c r="U72" s="96"/>
      <c r="V72" s="96"/>
      <c r="W72" s="96"/>
      <c r="X72" s="96"/>
      <c r="Y72" s="96"/>
      <c r="Z72" s="96"/>
      <c r="AA72" s="96"/>
      <c r="AB72" s="97"/>
      <c r="AC72" s="15" t="s">
        <v>457</v>
      </c>
      <c r="AD72" s="48" t="s">
        <v>56</v>
      </c>
      <c r="AE72" s="48" t="s">
        <v>589</v>
      </c>
      <c r="AF72" s="99"/>
      <c r="AG72" s="100"/>
      <c r="AH72" s="101" t="s">
        <v>65</v>
      </c>
      <c r="AI72" s="101" t="s">
        <v>65</v>
      </c>
      <c r="AJ72" s="101" t="s">
        <v>65</v>
      </c>
      <c r="AK72" s="101" t="s">
        <v>65</v>
      </c>
      <c r="AL72" s="101" t="s">
        <v>65</v>
      </c>
      <c r="AM72" s="101" t="s">
        <v>65</v>
      </c>
      <c r="AN72" s="101" t="s">
        <v>65</v>
      </c>
      <c r="AO72" s="101" t="s">
        <v>65</v>
      </c>
      <c r="AP72" s="101" t="s">
        <v>65</v>
      </c>
      <c r="AQ72" s="101" t="s">
        <v>65</v>
      </c>
      <c r="AR72" s="101" t="s">
        <v>65</v>
      </c>
      <c r="AS72" s="101" t="s">
        <v>65</v>
      </c>
      <c r="AT72" s="101" t="s">
        <v>65</v>
      </c>
      <c r="AU72" s="101" t="s">
        <v>65</v>
      </c>
      <c r="AV72" s="101" t="s">
        <v>65</v>
      </c>
      <c r="AW72" s="101" t="s">
        <v>65</v>
      </c>
      <c r="AX72" s="101" t="s">
        <v>65</v>
      </c>
      <c r="AY72" s="101" t="s">
        <v>65</v>
      </c>
      <c r="AZ72" s="101"/>
      <c r="BA72" s="2"/>
    </row>
    <row r="73" spans="1:53" ht="108.75" customHeight="1" x14ac:dyDescent="0.3">
      <c r="A73" s="93"/>
      <c r="B73" s="94"/>
      <c r="C73" s="95"/>
      <c r="D73" s="60"/>
      <c r="E73" s="60"/>
      <c r="F73" s="96"/>
      <c r="G73" s="96"/>
      <c r="H73" s="96"/>
      <c r="I73" s="96"/>
      <c r="J73" s="96"/>
      <c r="K73" s="96"/>
      <c r="L73" s="96"/>
      <c r="M73" s="96" t="s">
        <v>211</v>
      </c>
      <c r="N73" s="96" t="s">
        <v>56</v>
      </c>
      <c r="O73" s="96" t="s">
        <v>81</v>
      </c>
      <c r="P73" s="96" t="s">
        <v>212</v>
      </c>
      <c r="Q73" s="96"/>
      <c r="R73" s="96"/>
      <c r="S73" s="96"/>
      <c r="T73" s="96"/>
      <c r="U73" s="96"/>
      <c r="V73" s="96"/>
      <c r="W73" s="96"/>
      <c r="X73" s="96"/>
      <c r="Y73" s="96"/>
      <c r="Z73" s="96"/>
      <c r="AA73" s="96"/>
      <c r="AB73" s="97"/>
      <c r="AC73" s="104" t="s">
        <v>590</v>
      </c>
      <c r="AD73" s="104" t="s">
        <v>565</v>
      </c>
      <c r="AE73" s="48" t="s">
        <v>593</v>
      </c>
      <c r="AF73" s="129"/>
      <c r="AG73" s="131"/>
      <c r="AH73" s="101" t="s">
        <v>65</v>
      </c>
      <c r="AI73" s="101" t="s">
        <v>65</v>
      </c>
      <c r="AJ73" s="101" t="s">
        <v>65</v>
      </c>
      <c r="AK73" s="101" t="s">
        <v>65</v>
      </c>
      <c r="AL73" s="101" t="s">
        <v>65</v>
      </c>
      <c r="AM73" s="101" t="s">
        <v>65</v>
      </c>
      <c r="AN73" s="101" t="s">
        <v>65</v>
      </c>
      <c r="AO73" s="101" t="s">
        <v>65</v>
      </c>
      <c r="AP73" s="101" t="s">
        <v>65</v>
      </c>
      <c r="AQ73" s="101" t="s">
        <v>65</v>
      </c>
      <c r="AR73" s="101" t="s">
        <v>65</v>
      </c>
      <c r="AS73" s="101" t="s">
        <v>65</v>
      </c>
      <c r="AT73" s="101" t="s">
        <v>65</v>
      </c>
      <c r="AU73" s="101" t="s">
        <v>65</v>
      </c>
      <c r="AV73" s="101" t="s">
        <v>65</v>
      </c>
      <c r="AW73" s="101" t="s">
        <v>65</v>
      </c>
      <c r="AX73" s="101" t="s">
        <v>65</v>
      </c>
      <c r="AY73" s="101" t="s">
        <v>65</v>
      </c>
      <c r="AZ73" s="101"/>
      <c r="BA73" s="2"/>
    </row>
    <row r="74" spans="1:53" ht="108.75" customHeight="1" x14ac:dyDescent="0.3">
      <c r="A74" s="93"/>
      <c r="B74" s="94"/>
      <c r="C74" s="95"/>
      <c r="D74" s="60"/>
      <c r="E74" s="60"/>
      <c r="F74" s="96"/>
      <c r="G74" s="96"/>
      <c r="H74" s="96"/>
      <c r="I74" s="96"/>
      <c r="J74" s="96"/>
      <c r="K74" s="96"/>
      <c r="L74" s="96"/>
      <c r="M74" s="96"/>
      <c r="N74" s="96"/>
      <c r="O74" s="96"/>
      <c r="P74" s="96"/>
      <c r="Q74" s="96"/>
      <c r="R74" s="96"/>
      <c r="S74" s="96"/>
      <c r="T74" s="96"/>
      <c r="U74" s="96"/>
      <c r="V74" s="96"/>
      <c r="W74" s="96"/>
      <c r="X74" s="96"/>
      <c r="Y74" s="96"/>
      <c r="Z74" s="96"/>
      <c r="AA74" s="96"/>
      <c r="AB74" s="97"/>
      <c r="AC74" s="104" t="s">
        <v>591</v>
      </c>
      <c r="AD74" s="56" t="s">
        <v>56</v>
      </c>
      <c r="AE74" s="39" t="s">
        <v>594</v>
      </c>
      <c r="AF74" s="99"/>
      <c r="AG74" s="100"/>
      <c r="AH74" s="101"/>
      <c r="AI74" s="101"/>
      <c r="AJ74" s="101"/>
      <c r="AK74" s="101"/>
      <c r="AL74" s="101"/>
      <c r="AM74" s="101"/>
      <c r="AN74" s="101"/>
      <c r="AO74" s="101"/>
      <c r="AP74" s="101"/>
      <c r="AQ74" s="101"/>
      <c r="AR74" s="101"/>
      <c r="AS74" s="101"/>
      <c r="AT74" s="101"/>
      <c r="AU74" s="101"/>
      <c r="AV74" s="101"/>
      <c r="AW74" s="101"/>
      <c r="AX74" s="101"/>
      <c r="AY74" s="101"/>
      <c r="AZ74" s="101"/>
      <c r="BA74" s="2"/>
    </row>
    <row r="75" spans="1:53" ht="180" customHeight="1" x14ac:dyDescent="0.3">
      <c r="A75" s="205" t="s">
        <v>213</v>
      </c>
      <c r="B75" s="107" t="s">
        <v>214</v>
      </c>
      <c r="C75" s="108" t="s">
        <v>49</v>
      </c>
      <c r="D75" s="88" t="s">
        <v>215</v>
      </c>
      <c r="E75" s="88" t="s">
        <v>51</v>
      </c>
      <c r="F75" s="86"/>
      <c r="G75" s="86"/>
      <c r="H75" s="86"/>
      <c r="I75" s="86"/>
      <c r="J75" s="86"/>
      <c r="K75" s="86"/>
      <c r="L75" s="86"/>
      <c r="M75" s="86"/>
      <c r="N75" s="86"/>
      <c r="O75" s="86"/>
      <c r="P75" s="86"/>
      <c r="Q75" s="86"/>
      <c r="R75" s="86"/>
      <c r="S75" s="86"/>
      <c r="T75" s="86"/>
      <c r="U75" s="86"/>
      <c r="V75" s="86"/>
      <c r="W75" s="86" t="s">
        <v>216</v>
      </c>
      <c r="X75" s="86" t="s">
        <v>217</v>
      </c>
      <c r="Y75" s="86" t="s">
        <v>218</v>
      </c>
      <c r="Z75" s="86" t="s">
        <v>123</v>
      </c>
      <c r="AA75" s="86" t="s">
        <v>56</v>
      </c>
      <c r="AB75" s="86" t="s">
        <v>124</v>
      </c>
      <c r="AC75" s="20" t="s">
        <v>465</v>
      </c>
      <c r="AD75" s="56" t="s">
        <v>56</v>
      </c>
      <c r="AE75" s="34" t="s">
        <v>466</v>
      </c>
      <c r="AF75" s="116" t="s">
        <v>112</v>
      </c>
      <c r="AG75" s="117" t="s">
        <v>219</v>
      </c>
      <c r="AH75" s="132">
        <v>3700.9</v>
      </c>
      <c r="AI75" s="132">
        <v>3498.9</v>
      </c>
      <c r="AJ75" s="132">
        <v>4049.9</v>
      </c>
      <c r="AK75" s="132">
        <v>4273.2</v>
      </c>
      <c r="AL75" s="132">
        <v>4368.6000000000004</v>
      </c>
      <c r="AM75" s="132">
        <v>4457.6000000000004</v>
      </c>
      <c r="AN75" s="132">
        <v>3693.3</v>
      </c>
      <c r="AO75" s="132">
        <v>3491.3</v>
      </c>
      <c r="AP75" s="132">
        <v>4049.9</v>
      </c>
      <c r="AQ75" s="132">
        <v>4273.2</v>
      </c>
      <c r="AR75" s="132">
        <v>4368.6000000000004</v>
      </c>
      <c r="AS75" s="132">
        <v>4457.6000000000004</v>
      </c>
      <c r="AT75" s="132">
        <v>3498.9</v>
      </c>
      <c r="AU75" s="132">
        <v>4049.9</v>
      </c>
      <c r="AV75" s="132">
        <v>4273.2</v>
      </c>
      <c r="AW75" s="132">
        <v>3491.3</v>
      </c>
      <c r="AX75" s="132">
        <v>4049.9</v>
      </c>
      <c r="AY75" s="132">
        <v>4273.2</v>
      </c>
      <c r="AZ75" s="133" t="s">
        <v>59</v>
      </c>
      <c r="BA75" s="2"/>
    </row>
    <row r="76" spans="1:53" ht="119.25" customHeight="1" x14ac:dyDescent="0.3">
      <c r="A76" s="204"/>
      <c r="B76" s="134"/>
      <c r="C76" s="135"/>
      <c r="D76" s="136"/>
      <c r="E76" s="136"/>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28" t="s">
        <v>479</v>
      </c>
      <c r="AD76" s="36" t="s">
        <v>56</v>
      </c>
      <c r="AE76" s="36" t="s">
        <v>480</v>
      </c>
      <c r="AF76" s="138"/>
      <c r="AG76" s="139"/>
      <c r="AH76" s="140"/>
      <c r="AI76" s="140"/>
      <c r="AJ76" s="140"/>
      <c r="AK76" s="140"/>
      <c r="AL76" s="140"/>
      <c r="AM76" s="140"/>
      <c r="AN76" s="140"/>
      <c r="AO76" s="140"/>
      <c r="AP76" s="140"/>
      <c r="AQ76" s="140"/>
      <c r="AR76" s="140"/>
      <c r="AS76" s="140"/>
      <c r="AT76" s="140"/>
      <c r="AU76" s="140"/>
      <c r="AV76" s="140"/>
      <c r="AW76" s="140"/>
      <c r="AX76" s="140"/>
      <c r="AY76" s="140"/>
      <c r="AZ76" s="141"/>
      <c r="BA76" s="2"/>
    </row>
    <row r="77" spans="1:53" ht="119.25" customHeight="1" x14ac:dyDescent="0.3">
      <c r="A77" s="142"/>
      <c r="B77" s="143"/>
      <c r="C77" s="135"/>
      <c r="D77" s="136"/>
      <c r="E77" s="136"/>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28" t="s">
        <v>592</v>
      </c>
      <c r="AD77" s="52" t="s">
        <v>565</v>
      </c>
      <c r="AE77" s="58" t="s">
        <v>595</v>
      </c>
      <c r="AF77" s="138"/>
      <c r="AG77" s="139"/>
      <c r="AH77" s="144"/>
      <c r="AI77" s="144"/>
      <c r="AJ77" s="144"/>
      <c r="AK77" s="144"/>
      <c r="AL77" s="144"/>
      <c r="AM77" s="144"/>
      <c r="AN77" s="144"/>
      <c r="AO77" s="144"/>
      <c r="AP77" s="144"/>
      <c r="AQ77" s="144"/>
      <c r="AR77" s="144"/>
      <c r="AS77" s="144"/>
      <c r="AT77" s="144"/>
      <c r="AU77" s="144"/>
      <c r="AV77" s="144"/>
      <c r="AW77" s="144"/>
      <c r="AX77" s="144"/>
      <c r="AY77" s="144"/>
      <c r="AZ77" s="145"/>
      <c r="BA77" s="2"/>
    </row>
    <row r="78" spans="1:53" ht="119.25" customHeight="1" x14ac:dyDescent="0.3">
      <c r="A78" s="142"/>
      <c r="B78" s="143"/>
      <c r="C78" s="135"/>
      <c r="D78" s="136"/>
      <c r="E78" s="136"/>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28" t="s">
        <v>596</v>
      </c>
      <c r="AD78" s="52" t="s">
        <v>565</v>
      </c>
      <c r="AE78" s="58" t="s">
        <v>597</v>
      </c>
      <c r="AF78" s="138"/>
      <c r="AG78" s="139"/>
      <c r="AH78" s="144"/>
      <c r="AI78" s="144"/>
      <c r="AJ78" s="144"/>
      <c r="AK78" s="144"/>
      <c r="AL78" s="144"/>
      <c r="AM78" s="144"/>
      <c r="AN78" s="144"/>
      <c r="AO78" s="144"/>
      <c r="AP78" s="144"/>
      <c r="AQ78" s="144"/>
      <c r="AR78" s="144"/>
      <c r="AS78" s="144"/>
      <c r="AT78" s="144"/>
      <c r="AU78" s="144"/>
      <c r="AV78" s="144"/>
      <c r="AW78" s="144"/>
      <c r="AX78" s="144"/>
      <c r="AY78" s="144"/>
      <c r="AZ78" s="145"/>
      <c r="BA78" s="2"/>
    </row>
    <row r="79" spans="1:53" ht="56.25" customHeight="1" x14ac:dyDescent="0.3">
      <c r="A79" s="76" t="s">
        <v>220</v>
      </c>
      <c r="B79" s="77" t="s">
        <v>221</v>
      </c>
      <c r="C79" s="78" t="s">
        <v>42</v>
      </c>
      <c r="D79" s="78" t="s">
        <v>42</v>
      </c>
      <c r="E79" s="78" t="s">
        <v>42</v>
      </c>
      <c r="F79" s="79" t="s">
        <v>42</v>
      </c>
      <c r="G79" s="79" t="s">
        <v>42</v>
      </c>
      <c r="H79" s="79" t="s">
        <v>42</v>
      </c>
      <c r="I79" s="79" t="s">
        <v>42</v>
      </c>
      <c r="J79" s="79" t="s">
        <v>42</v>
      </c>
      <c r="K79" s="79" t="s">
        <v>42</v>
      </c>
      <c r="L79" s="79" t="s">
        <v>42</v>
      </c>
      <c r="M79" s="79" t="s">
        <v>42</v>
      </c>
      <c r="N79" s="79" t="s">
        <v>42</v>
      </c>
      <c r="O79" s="79" t="s">
        <v>42</v>
      </c>
      <c r="P79" s="79" t="s">
        <v>42</v>
      </c>
      <c r="Q79" s="79" t="s">
        <v>42</v>
      </c>
      <c r="R79" s="79" t="s">
        <v>42</v>
      </c>
      <c r="S79" s="79" t="s">
        <v>42</v>
      </c>
      <c r="T79" s="79" t="s">
        <v>42</v>
      </c>
      <c r="U79" s="79" t="s">
        <v>42</v>
      </c>
      <c r="V79" s="79" t="s">
        <v>42</v>
      </c>
      <c r="W79" s="79" t="s">
        <v>42</v>
      </c>
      <c r="X79" s="79" t="s">
        <v>42</v>
      </c>
      <c r="Y79" s="79" t="s">
        <v>42</v>
      </c>
      <c r="Z79" s="79" t="s">
        <v>42</v>
      </c>
      <c r="AA79" s="79" t="s">
        <v>42</v>
      </c>
      <c r="AB79" s="79" t="s">
        <v>42</v>
      </c>
      <c r="AC79" s="78" t="s">
        <v>42</v>
      </c>
      <c r="AD79" s="78" t="s">
        <v>42</v>
      </c>
      <c r="AE79" s="78" t="s">
        <v>42</v>
      </c>
      <c r="AF79" s="80" t="s">
        <v>42</v>
      </c>
      <c r="AG79" s="80" t="s">
        <v>42</v>
      </c>
      <c r="AH79" s="68">
        <v>8983.7000000000007</v>
      </c>
      <c r="AI79" s="68">
        <v>8476.2000000000007</v>
      </c>
      <c r="AJ79" s="68">
        <f>AJ80+AJ81+AJ82+AJ83+AJ84+AJ85+AJ86+AJ87+AJ88+AJ90</f>
        <v>9456.7000000000007</v>
      </c>
      <c r="AK79" s="68">
        <f t="shared" ref="AK79:AM79" si="15">AK80+AK81+AK82+AK83+AK84+AK85+AK86+AK87+AK88+AK90</f>
        <v>10725.4</v>
      </c>
      <c r="AL79" s="68">
        <f t="shared" si="15"/>
        <v>10725.4</v>
      </c>
      <c r="AM79" s="68">
        <f t="shared" si="15"/>
        <v>10725.4</v>
      </c>
      <c r="AN79" s="68">
        <v>8983.7000000000007</v>
      </c>
      <c r="AO79" s="68">
        <v>8476.2000000000007</v>
      </c>
      <c r="AP79" s="68">
        <f>AP80+AP81+AP82+AP83+AP84+AP85+AP86+AP87+AP88+AP90</f>
        <v>9456.7000000000007</v>
      </c>
      <c r="AQ79" s="68">
        <f t="shared" ref="AQ79" si="16">AQ80+AQ81+AQ82+AQ83+AQ84+AQ85+AQ86+AQ87+AQ88+AQ90</f>
        <v>10725.4</v>
      </c>
      <c r="AR79" s="68">
        <f t="shared" ref="AR79" si="17">AR80+AR81+AR82+AR83+AR84+AR85+AR86+AR87+AR88+AR90</f>
        <v>10725.4</v>
      </c>
      <c r="AS79" s="68">
        <f t="shared" ref="AS79" si="18">AS80+AS81+AS82+AS83+AS84+AS85+AS86+AS87+AS88+AS90</f>
        <v>10725.4</v>
      </c>
      <c r="AT79" s="68">
        <v>8476.2000000000007</v>
      </c>
      <c r="AU79" s="68">
        <f>AU80+AU81+AU82+AU83+AU84+AU85+AU86+AU87+AU88+AU90</f>
        <v>9456.7000000000007</v>
      </c>
      <c r="AV79" s="68">
        <f t="shared" ref="AV79" si="19">AV80+AV81+AV82+AV83+AV84+AV85+AV86+AV87+AV88+AV90</f>
        <v>10725.4</v>
      </c>
      <c r="AW79" s="68">
        <v>8476.2000000000007</v>
      </c>
      <c r="AX79" s="68">
        <f>AX80+AX81+AX82+AX83+AX84+AX85+AX86+AX87+AX88+AX90</f>
        <v>9456.7000000000007</v>
      </c>
      <c r="AY79" s="68">
        <f t="shared" ref="AY79" si="20">AY80+AY81+AY82+AY83+AY84+AY85+AY86+AY87+AY88+AY90</f>
        <v>10725.4</v>
      </c>
      <c r="AZ79" s="81"/>
      <c r="BA79" s="2"/>
    </row>
    <row r="80" spans="1:53" ht="144" customHeight="1" x14ac:dyDescent="0.3">
      <c r="A80" s="82" t="s">
        <v>222</v>
      </c>
      <c r="B80" s="83" t="s">
        <v>223</v>
      </c>
      <c r="C80" s="84" t="s">
        <v>49</v>
      </c>
      <c r="D80" s="52" t="s">
        <v>224</v>
      </c>
      <c r="E80" s="52" t="s">
        <v>51</v>
      </c>
      <c r="F80" s="85"/>
      <c r="G80" s="85"/>
      <c r="H80" s="85"/>
      <c r="I80" s="85"/>
      <c r="J80" s="85"/>
      <c r="K80" s="85"/>
      <c r="L80" s="85"/>
      <c r="M80" s="85"/>
      <c r="N80" s="85"/>
      <c r="O80" s="85"/>
      <c r="P80" s="85"/>
      <c r="Q80" s="85"/>
      <c r="R80" s="85"/>
      <c r="S80" s="85"/>
      <c r="T80" s="85"/>
      <c r="U80" s="85"/>
      <c r="V80" s="85"/>
      <c r="W80" s="85"/>
      <c r="X80" s="85"/>
      <c r="Y80" s="85"/>
      <c r="Z80" s="85"/>
      <c r="AA80" s="85"/>
      <c r="AB80" s="85"/>
      <c r="AC80" s="52" t="s">
        <v>575</v>
      </c>
      <c r="AD80" s="52" t="s">
        <v>565</v>
      </c>
      <c r="AE80" s="52" t="s">
        <v>574</v>
      </c>
      <c r="AF80" s="120" t="s">
        <v>27</v>
      </c>
      <c r="AG80" s="119" t="s">
        <v>225</v>
      </c>
      <c r="AH80" s="91">
        <v>1203</v>
      </c>
      <c r="AI80" s="91">
        <v>1203</v>
      </c>
      <c r="AJ80" s="91">
        <v>1344.9</v>
      </c>
      <c r="AK80" s="91">
        <v>1375.3</v>
      </c>
      <c r="AL80" s="91">
        <v>1375.3</v>
      </c>
      <c r="AM80" s="91">
        <v>1375.3</v>
      </c>
      <c r="AN80" s="91">
        <v>1203</v>
      </c>
      <c r="AO80" s="91">
        <v>1203</v>
      </c>
      <c r="AP80" s="91">
        <v>1344.9</v>
      </c>
      <c r="AQ80" s="91">
        <v>1375.3</v>
      </c>
      <c r="AR80" s="91">
        <v>1375.3</v>
      </c>
      <c r="AS80" s="91">
        <v>1375.3</v>
      </c>
      <c r="AT80" s="91">
        <v>1203</v>
      </c>
      <c r="AU80" s="91">
        <v>1344.9</v>
      </c>
      <c r="AV80" s="91">
        <v>1375.3</v>
      </c>
      <c r="AW80" s="91">
        <v>1203</v>
      </c>
      <c r="AX80" s="91">
        <v>1344.9</v>
      </c>
      <c r="AY80" s="91">
        <v>1375.3</v>
      </c>
      <c r="AZ80" s="92" t="s">
        <v>59</v>
      </c>
      <c r="BA80" s="2"/>
    </row>
    <row r="81" spans="1:53" ht="158.25" customHeight="1" x14ac:dyDescent="0.3">
      <c r="A81" s="82" t="s">
        <v>226</v>
      </c>
      <c r="B81" s="83" t="s">
        <v>227</v>
      </c>
      <c r="C81" s="84" t="s">
        <v>49</v>
      </c>
      <c r="D81" s="52" t="s">
        <v>224</v>
      </c>
      <c r="E81" s="52" t="s">
        <v>51</v>
      </c>
      <c r="F81" s="85"/>
      <c r="G81" s="85"/>
      <c r="H81" s="85"/>
      <c r="I81" s="85"/>
      <c r="J81" s="85"/>
      <c r="K81" s="85"/>
      <c r="L81" s="85"/>
      <c r="M81" s="85"/>
      <c r="N81" s="85"/>
      <c r="O81" s="85"/>
      <c r="P81" s="85"/>
      <c r="Q81" s="85"/>
      <c r="R81" s="85"/>
      <c r="S81" s="85"/>
      <c r="T81" s="85"/>
      <c r="U81" s="85"/>
      <c r="V81" s="85"/>
      <c r="W81" s="85"/>
      <c r="X81" s="85"/>
      <c r="Y81" s="85"/>
      <c r="Z81" s="85"/>
      <c r="AA81" s="85"/>
      <c r="AB81" s="85"/>
      <c r="AC81" s="52" t="s">
        <v>573</v>
      </c>
      <c r="AD81" s="52" t="s">
        <v>565</v>
      </c>
      <c r="AE81" s="52" t="s">
        <v>574</v>
      </c>
      <c r="AF81" s="120" t="s">
        <v>27</v>
      </c>
      <c r="AG81" s="119" t="s">
        <v>228</v>
      </c>
      <c r="AH81" s="91">
        <v>1143.4000000000001</v>
      </c>
      <c r="AI81" s="91">
        <v>1143.4000000000001</v>
      </c>
      <c r="AJ81" s="91">
        <v>1182.9000000000001</v>
      </c>
      <c r="AK81" s="91">
        <v>1267.0999999999999</v>
      </c>
      <c r="AL81" s="91">
        <v>1267.0999999999999</v>
      </c>
      <c r="AM81" s="91">
        <v>1267.0999999999999</v>
      </c>
      <c r="AN81" s="91">
        <v>1143.4000000000001</v>
      </c>
      <c r="AO81" s="91">
        <v>1143.4000000000001</v>
      </c>
      <c r="AP81" s="91">
        <v>1182.9000000000001</v>
      </c>
      <c r="AQ81" s="91">
        <v>1267.0999999999999</v>
      </c>
      <c r="AR81" s="91">
        <v>1267.0999999999999</v>
      </c>
      <c r="AS81" s="91">
        <v>1267.0999999999999</v>
      </c>
      <c r="AT81" s="91">
        <v>1143.4000000000001</v>
      </c>
      <c r="AU81" s="91">
        <v>1182.9000000000001</v>
      </c>
      <c r="AV81" s="91">
        <v>1267.0999999999999</v>
      </c>
      <c r="AW81" s="91">
        <v>1143.4000000000001</v>
      </c>
      <c r="AX81" s="91">
        <v>1182.9000000000001</v>
      </c>
      <c r="AY81" s="91">
        <v>1267.0999999999999</v>
      </c>
      <c r="AZ81" s="92" t="s">
        <v>103</v>
      </c>
      <c r="BA81" s="2"/>
    </row>
    <row r="82" spans="1:53" ht="144" customHeight="1" x14ac:dyDescent="0.3">
      <c r="A82" s="82" t="s">
        <v>229</v>
      </c>
      <c r="B82" s="83" t="s">
        <v>230</v>
      </c>
      <c r="C82" s="84" t="s">
        <v>49</v>
      </c>
      <c r="D82" s="52" t="s">
        <v>224</v>
      </c>
      <c r="E82" s="52" t="s">
        <v>51</v>
      </c>
      <c r="F82" s="85"/>
      <c r="G82" s="85"/>
      <c r="H82" s="85"/>
      <c r="I82" s="85"/>
      <c r="J82" s="85"/>
      <c r="K82" s="85"/>
      <c r="L82" s="85"/>
      <c r="M82" s="85"/>
      <c r="N82" s="85"/>
      <c r="O82" s="85"/>
      <c r="P82" s="85"/>
      <c r="Q82" s="85"/>
      <c r="R82" s="85"/>
      <c r="S82" s="85"/>
      <c r="T82" s="85"/>
      <c r="U82" s="85"/>
      <c r="V82" s="85"/>
      <c r="W82" s="85"/>
      <c r="X82" s="85"/>
      <c r="Y82" s="85"/>
      <c r="Z82" s="85"/>
      <c r="AA82" s="85"/>
      <c r="AB82" s="85"/>
      <c r="AC82" s="52" t="s">
        <v>576</v>
      </c>
      <c r="AD82" s="52" t="s">
        <v>565</v>
      </c>
      <c r="AE82" s="52" t="s">
        <v>574</v>
      </c>
      <c r="AF82" s="120" t="s">
        <v>27</v>
      </c>
      <c r="AG82" s="119" t="s">
        <v>148</v>
      </c>
      <c r="AH82" s="91">
        <v>2358.6</v>
      </c>
      <c r="AI82" s="91">
        <v>2358.6</v>
      </c>
      <c r="AJ82" s="91">
        <v>1818</v>
      </c>
      <c r="AK82" s="91">
        <v>1837.3</v>
      </c>
      <c r="AL82" s="91">
        <v>1837.3</v>
      </c>
      <c r="AM82" s="91">
        <v>1837.3</v>
      </c>
      <c r="AN82" s="91">
        <v>2358.6</v>
      </c>
      <c r="AO82" s="91">
        <v>2358.6</v>
      </c>
      <c r="AP82" s="91">
        <v>1818</v>
      </c>
      <c r="AQ82" s="91">
        <v>1837.3</v>
      </c>
      <c r="AR82" s="91">
        <v>1837.3</v>
      </c>
      <c r="AS82" s="91">
        <v>1837.3</v>
      </c>
      <c r="AT82" s="91">
        <v>2358.6</v>
      </c>
      <c r="AU82" s="91">
        <v>1818</v>
      </c>
      <c r="AV82" s="91">
        <v>1837.3</v>
      </c>
      <c r="AW82" s="91">
        <v>2358.6</v>
      </c>
      <c r="AX82" s="91">
        <v>1818</v>
      </c>
      <c r="AY82" s="91">
        <v>1837.3</v>
      </c>
      <c r="AZ82" s="92" t="s">
        <v>103</v>
      </c>
      <c r="BA82" s="2"/>
    </row>
    <row r="83" spans="1:53" ht="106.5" customHeight="1" x14ac:dyDescent="0.3">
      <c r="A83" s="82" t="s">
        <v>231</v>
      </c>
      <c r="B83" s="83" t="s">
        <v>232</v>
      </c>
      <c r="C83" s="84" t="s">
        <v>49</v>
      </c>
      <c r="D83" s="52" t="s">
        <v>224</v>
      </c>
      <c r="E83" s="52" t="s">
        <v>51</v>
      </c>
      <c r="F83" s="85"/>
      <c r="G83" s="85"/>
      <c r="H83" s="85"/>
      <c r="I83" s="85"/>
      <c r="J83" s="85"/>
      <c r="K83" s="85"/>
      <c r="L83" s="85"/>
      <c r="M83" s="85"/>
      <c r="N83" s="85"/>
      <c r="O83" s="85"/>
      <c r="P83" s="85"/>
      <c r="Q83" s="85"/>
      <c r="R83" s="85"/>
      <c r="S83" s="85"/>
      <c r="T83" s="85"/>
      <c r="U83" s="85"/>
      <c r="V83" s="85"/>
      <c r="W83" s="85"/>
      <c r="X83" s="85"/>
      <c r="Y83" s="85"/>
      <c r="Z83" s="85"/>
      <c r="AA83" s="85"/>
      <c r="AB83" s="85"/>
      <c r="AC83" s="52"/>
      <c r="AD83" s="52"/>
      <c r="AE83" s="52"/>
      <c r="AF83" s="120" t="s">
        <v>233</v>
      </c>
      <c r="AG83" s="119" t="s">
        <v>234</v>
      </c>
      <c r="AH83" s="91" t="s">
        <v>65</v>
      </c>
      <c r="AI83" s="91" t="s">
        <v>65</v>
      </c>
      <c r="AJ83" s="91">
        <v>5.8</v>
      </c>
      <c r="AK83" s="91"/>
      <c r="AL83" s="91"/>
      <c r="AM83" s="91"/>
      <c r="AN83" s="91" t="s">
        <v>65</v>
      </c>
      <c r="AO83" s="91" t="s">
        <v>65</v>
      </c>
      <c r="AP83" s="91">
        <v>5.8</v>
      </c>
      <c r="AQ83" s="91"/>
      <c r="AR83" s="91"/>
      <c r="AS83" s="91"/>
      <c r="AT83" s="91" t="s">
        <v>65</v>
      </c>
      <c r="AU83" s="91">
        <v>5.8</v>
      </c>
      <c r="AV83" s="91"/>
      <c r="AW83" s="91" t="s">
        <v>65</v>
      </c>
      <c r="AX83" s="91">
        <v>5.8</v>
      </c>
      <c r="AY83" s="91"/>
      <c r="AZ83" s="92" t="s">
        <v>103</v>
      </c>
      <c r="BA83" s="2"/>
    </row>
    <row r="84" spans="1:53" ht="158.25" customHeight="1" x14ac:dyDescent="0.3">
      <c r="A84" s="82" t="s">
        <v>235</v>
      </c>
      <c r="B84" s="83" t="s">
        <v>236</v>
      </c>
      <c r="C84" s="84" t="s">
        <v>49</v>
      </c>
      <c r="D84" s="52" t="s">
        <v>224</v>
      </c>
      <c r="E84" s="52" t="s">
        <v>51</v>
      </c>
      <c r="F84" s="85"/>
      <c r="G84" s="85"/>
      <c r="H84" s="85"/>
      <c r="I84" s="85"/>
      <c r="J84" s="85"/>
      <c r="K84" s="85"/>
      <c r="L84" s="85"/>
      <c r="M84" s="85"/>
      <c r="N84" s="85"/>
      <c r="O84" s="85"/>
      <c r="P84" s="85"/>
      <c r="Q84" s="85"/>
      <c r="R84" s="85"/>
      <c r="S84" s="85"/>
      <c r="T84" s="85"/>
      <c r="U84" s="85"/>
      <c r="V84" s="85"/>
      <c r="W84" s="85"/>
      <c r="X84" s="85"/>
      <c r="Y84" s="85"/>
      <c r="Z84" s="85"/>
      <c r="AA84" s="85"/>
      <c r="AB84" s="85"/>
      <c r="AC84" s="11" t="s">
        <v>481</v>
      </c>
      <c r="AD84" s="40" t="s">
        <v>56</v>
      </c>
      <c r="AE84" s="41" t="s">
        <v>482</v>
      </c>
      <c r="AF84" s="120" t="s">
        <v>237</v>
      </c>
      <c r="AG84" s="119" t="s">
        <v>234</v>
      </c>
      <c r="AH84" s="91">
        <v>1138.9000000000001</v>
      </c>
      <c r="AI84" s="91">
        <v>1096.4000000000001</v>
      </c>
      <c r="AJ84" s="91">
        <v>1085.9000000000001</v>
      </c>
      <c r="AK84" s="91">
        <v>1303.0999999999999</v>
      </c>
      <c r="AL84" s="91">
        <v>1303.0999999999999</v>
      </c>
      <c r="AM84" s="91">
        <v>1303.0999999999999</v>
      </c>
      <c r="AN84" s="91">
        <v>1138.9000000000001</v>
      </c>
      <c r="AO84" s="91">
        <v>1096.4000000000001</v>
      </c>
      <c r="AP84" s="91">
        <v>1085.9000000000001</v>
      </c>
      <c r="AQ84" s="91">
        <v>1303.0999999999999</v>
      </c>
      <c r="AR84" s="91">
        <v>1303.0999999999999</v>
      </c>
      <c r="AS84" s="91">
        <v>1303.0999999999999</v>
      </c>
      <c r="AT84" s="91">
        <v>1096.4000000000001</v>
      </c>
      <c r="AU84" s="91">
        <v>1085.9000000000001</v>
      </c>
      <c r="AV84" s="91">
        <v>1303.0999999999999</v>
      </c>
      <c r="AW84" s="91">
        <v>1096.4000000000001</v>
      </c>
      <c r="AX84" s="91">
        <v>1085.9000000000001</v>
      </c>
      <c r="AY84" s="91">
        <v>1303.0999999999999</v>
      </c>
      <c r="AZ84" s="92" t="s">
        <v>59</v>
      </c>
      <c r="BA84" s="2"/>
    </row>
    <row r="85" spans="1:53" ht="132" customHeight="1" x14ac:dyDescent="0.3">
      <c r="A85" s="82" t="s">
        <v>238</v>
      </c>
      <c r="B85" s="83" t="s">
        <v>239</v>
      </c>
      <c r="C85" s="84" t="s">
        <v>49</v>
      </c>
      <c r="D85" s="52" t="s">
        <v>224</v>
      </c>
      <c r="E85" s="52" t="s">
        <v>51</v>
      </c>
      <c r="F85" s="85"/>
      <c r="G85" s="85"/>
      <c r="H85" s="85"/>
      <c r="I85" s="85"/>
      <c r="J85" s="85"/>
      <c r="K85" s="85"/>
      <c r="L85" s="85"/>
      <c r="M85" s="85"/>
      <c r="N85" s="85"/>
      <c r="O85" s="85"/>
      <c r="P85" s="85"/>
      <c r="Q85" s="85"/>
      <c r="R85" s="85"/>
      <c r="S85" s="85"/>
      <c r="T85" s="85"/>
      <c r="U85" s="85"/>
      <c r="V85" s="85"/>
      <c r="W85" s="85"/>
      <c r="X85" s="85"/>
      <c r="Y85" s="85"/>
      <c r="Z85" s="85"/>
      <c r="AA85" s="85"/>
      <c r="AB85" s="85"/>
      <c r="AC85" s="7" t="s">
        <v>484</v>
      </c>
      <c r="AD85" s="35" t="s">
        <v>56</v>
      </c>
      <c r="AE85" s="35" t="s">
        <v>485</v>
      </c>
      <c r="AF85" s="120" t="s">
        <v>179</v>
      </c>
      <c r="AG85" s="119" t="s">
        <v>234</v>
      </c>
      <c r="AH85" s="91">
        <v>549.6</v>
      </c>
      <c r="AI85" s="91">
        <v>549.6</v>
      </c>
      <c r="AJ85" s="91">
        <v>582.6</v>
      </c>
      <c r="AK85" s="91">
        <v>692.4</v>
      </c>
      <c r="AL85" s="91">
        <v>692.4</v>
      </c>
      <c r="AM85" s="91">
        <v>692.4</v>
      </c>
      <c r="AN85" s="91">
        <v>549.6</v>
      </c>
      <c r="AO85" s="91">
        <v>549.6</v>
      </c>
      <c r="AP85" s="91">
        <v>582.6</v>
      </c>
      <c r="AQ85" s="91">
        <v>692.4</v>
      </c>
      <c r="AR85" s="91">
        <v>692.4</v>
      </c>
      <c r="AS85" s="91">
        <v>692.4</v>
      </c>
      <c r="AT85" s="91">
        <v>549.6</v>
      </c>
      <c r="AU85" s="91">
        <v>582.6</v>
      </c>
      <c r="AV85" s="91">
        <v>692.4</v>
      </c>
      <c r="AW85" s="91">
        <v>549.6</v>
      </c>
      <c r="AX85" s="91">
        <v>582.6</v>
      </c>
      <c r="AY85" s="91">
        <v>692.4</v>
      </c>
      <c r="AZ85" s="92" t="s">
        <v>103</v>
      </c>
      <c r="BA85" s="2"/>
    </row>
    <row r="86" spans="1:53" ht="144" customHeight="1" x14ac:dyDescent="0.3">
      <c r="A86" s="82" t="s">
        <v>240</v>
      </c>
      <c r="B86" s="83" t="s">
        <v>241</v>
      </c>
      <c r="C86" s="84" t="s">
        <v>49</v>
      </c>
      <c r="D86" s="52" t="s">
        <v>224</v>
      </c>
      <c r="E86" s="52" t="s">
        <v>51</v>
      </c>
      <c r="F86" s="85"/>
      <c r="G86" s="85"/>
      <c r="H86" s="85"/>
      <c r="I86" s="85"/>
      <c r="J86" s="85"/>
      <c r="K86" s="85"/>
      <c r="L86" s="85"/>
      <c r="M86" s="85"/>
      <c r="N86" s="85"/>
      <c r="O86" s="85"/>
      <c r="P86" s="85"/>
      <c r="Q86" s="85"/>
      <c r="R86" s="85"/>
      <c r="S86" s="85"/>
      <c r="T86" s="85"/>
      <c r="U86" s="85"/>
      <c r="V86" s="85"/>
      <c r="W86" s="85"/>
      <c r="X86" s="85"/>
      <c r="Y86" s="85"/>
      <c r="Z86" s="85"/>
      <c r="AA86" s="85"/>
      <c r="AB86" s="85"/>
      <c r="AC86" s="52" t="s">
        <v>577</v>
      </c>
      <c r="AD86" s="52" t="s">
        <v>565</v>
      </c>
      <c r="AE86" s="52" t="s">
        <v>574</v>
      </c>
      <c r="AF86" s="120" t="s">
        <v>156</v>
      </c>
      <c r="AG86" s="119" t="s">
        <v>169</v>
      </c>
      <c r="AH86" s="91">
        <v>349.1</v>
      </c>
      <c r="AI86" s="91">
        <v>349.1</v>
      </c>
      <c r="AJ86" s="91">
        <v>370.5</v>
      </c>
      <c r="AK86" s="91">
        <v>375.7</v>
      </c>
      <c r="AL86" s="91">
        <v>375.7</v>
      </c>
      <c r="AM86" s="91">
        <v>375.7</v>
      </c>
      <c r="AN86" s="91">
        <v>349.1</v>
      </c>
      <c r="AO86" s="91">
        <v>349.1</v>
      </c>
      <c r="AP86" s="91">
        <v>370.5</v>
      </c>
      <c r="AQ86" s="91">
        <v>375.7</v>
      </c>
      <c r="AR86" s="91">
        <v>375.7</v>
      </c>
      <c r="AS86" s="91">
        <v>375.7</v>
      </c>
      <c r="AT86" s="91">
        <v>349.1</v>
      </c>
      <c r="AU86" s="91">
        <v>370.5</v>
      </c>
      <c r="AV86" s="91">
        <v>375.7</v>
      </c>
      <c r="AW86" s="91">
        <v>349.1</v>
      </c>
      <c r="AX86" s="91">
        <v>370.5</v>
      </c>
      <c r="AY86" s="91">
        <v>375.7</v>
      </c>
      <c r="AZ86" s="92" t="s">
        <v>103</v>
      </c>
      <c r="BA86" s="2"/>
    </row>
    <row r="87" spans="1:53" ht="144" customHeight="1" x14ac:dyDescent="0.3">
      <c r="A87" s="82" t="s">
        <v>242</v>
      </c>
      <c r="B87" s="83" t="s">
        <v>243</v>
      </c>
      <c r="C87" s="84" t="s">
        <v>49</v>
      </c>
      <c r="D87" s="52" t="s">
        <v>224</v>
      </c>
      <c r="E87" s="52" t="s">
        <v>51</v>
      </c>
      <c r="F87" s="85"/>
      <c r="G87" s="85"/>
      <c r="H87" s="85"/>
      <c r="I87" s="85"/>
      <c r="J87" s="85"/>
      <c r="K87" s="85"/>
      <c r="L87" s="85"/>
      <c r="M87" s="85"/>
      <c r="N87" s="85"/>
      <c r="O87" s="85"/>
      <c r="P87" s="85"/>
      <c r="Q87" s="85"/>
      <c r="R87" s="85"/>
      <c r="S87" s="85"/>
      <c r="T87" s="85"/>
      <c r="U87" s="85"/>
      <c r="V87" s="85"/>
      <c r="W87" s="85"/>
      <c r="X87" s="85"/>
      <c r="Y87" s="85"/>
      <c r="Z87" s="85"/>
      <c r="AA87" s="85"/>
      <c r="AB87" s="85"/>
      <c r="AC87" s="53" t="s">
        <v>578</v>
      </c>
      <c r="AD87" s="53" t="s">
        <v>565</v>
      </c>
      <c r="AE87" s="53" t="s">
        <v>574</v>
      </c>
      <c r="AF87" s="120" t="s">
        <v>207</v>
      </c>
      <c r="AG87" s="119" t="s">
        <v>244</v>
      </c>
      <c r="AH87" s="91">
        <v>182.1</v>
      </c>
      <c r="AI87" s="91">
        <v>182.1</v>
      </c>
      <c r="AJ87" s="91">
        <v>259</v>
      </c>
      <c r="AK87" s="91">
        <v>169.3</v>
      </c>
      <c r="AL87" s="91">
        <v>169.3</v>
      </c>
      <c r="AM87" s="91">
        <v>169.3</v>
      </c>
      <c r="AN87" s="91">
        <v>182.1</v>
      </c>
      <c r="AO87" s="91">
        <v>182.1</v>
      </c>
      <c r="AP87" s="91">
        <v>259</v>
      </c>
      <c r="AQ87" s="91">
        <v>169.3</v>
      </c>
      <c r="AR87" s="91">
        <v>169.3</v>
      </c>
      <c r="AS87" s="91">
        <v>169.3</v>
      </c>
      <c r="AT87" s="91">
        <v>182.1</v>
      </c>
      <c r="AU87" s="91">
        <v>259</v>
      </c>
      <c r="AV87" s="91">
        <v>169.3</v>
      </c>
      <c r="AW87" s="91">
        <v>182.1</v>
      </c>
      <c r="AX87" s="91">
        <v>259</v>
      </c>
      <c r="AY87" s="91">
        <v>169.3</v>
      </c>
      <c r="AZ87" s="92" t="s">
        <v>103</v>
      </c>
      <c r="BA87" s="2"/>
    </row>
    <row r="88" spans="1:53" ht="150" customHeight="1" x14ac:dyDescent="0.3">
      <c r="A88" s="203" t="s">
        <v>245</v>
      </c>
      <c r="B88" s="107" t="s">
        <v>246</v>
      </c>
      <c r="C88" s="108" t="s">
        <v>49</v>
      </c>
      <c r="D88" s="88" t="s">
        <v>224</v>
      </c>
      <c r="E88" s="88" t="s">
        <v>51</v>
      </c>
      <c r="F88" s="86"/>
      <c r="G88" s="86"/>
      <c r="H88" s="86"/>
      <c r="I88" s="86"/>
      <c r="J88" s="86"/>
      <c r="K88" s="86"/>
      <c r="L88" s="86"/>
      <c r="M88" s="86"/>
      <c r="N88" s="86"/>
      <c r="O88" s="86"/>
      <c r="P88" s="86"/>
      <c r="Q88" s="86"/>
      <c r="R88" s="86"/>
      <c r="S88" s="86"/>
      <c r="T88" s="86"/>
      <c r="U88" s="86"/>
      <c r="V88" s="86"/>
      <c r="W88" s="86"/>
      <c r="X88" s="86"/>
      <c r="Y88" s="86"/>
      <c r="Z88" s="86"/>
      <c r="AA88" s="86"/>
      <c r="AB88" s="86"/>
      <c r="AC88" s="20" t="s">
        <v>483</v>
      </c>
      <c r="AD88" s="31" t="s">
        <v>56</v>
      </c>
      <c r="AE88" s="31" t="s">
        <v>561</v>
      </c>
      <c r="AF88" s="89" t="s">
        <v>247</v>
      </c>
      <c r="AG88" s="90" t="s">
        <v>234</v>
      </c>
      <c r="AH88" s="146">
        <v>1129.0999999999999</v>
      </c>
      <c r="AI88" s="146">
        <v>1129.0999999999999</v>
      </c>
      <c r="AJ88" s="146">
        <v>1877.2</v>
      </c>
      <c r="AK88" s="146">
        <v>2775.3</v>
      </c>
      <c r="AL88" s="146">
        <v>2775.3</v>
      </c>
      <c r="AM88" s="146">
        <v>2775.3</v>
      </c>
      <c r="AN88" s="146">
        <v>1129.0999999999999</v>
      </c>
      <c r="AO88" s="146">
        <v>1129.0999999999999</v>
      </c>
      <c r="AP88" s="146">
        <v>1877.2</v>
      </c>
      <c r="AQ88" s="146">
        <v>2775.3</v>
      </c>
      <c r="AR88" s="146">
        <v>2775.3</v>
      </c>
      <c r="AS88" s="146">
        <v>2775.3</v>
      </c>
      <c r="AT88" s="146">
        <v>1129.0999999999999</v>
      </c>
      <c r="AU88" s="146">
        <v>1877.2</v>
      </c>
      <c r="AV88" s="146">
        <v>2775.3</v>
      </c>
      <c r="AW88" s="146">
        <v>1129.0999999999999</v>
      </c>
      <c r="AX88" s="146">
        <v>1877.2</v>
      </c>
      <c r="AY88" s="146">
        <v>2775.3</v>
      </c>
      <c r="AZ88" s="147" t="s">
        <v>103</v>
      </c>
      <c r="BA88" s="2"/>
    </row>
    <row r="89" spans="1:53" ht="144" customHeight="1" x14ac:dyDescent="0.3">
      <c r="A89" s="204"/>
      <c r="B89" s="109"/>
      <c r="C89" s="110"/>
      <c r="D89" s="56"/>
      <c r="E89" s="56"/>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21" t="s">
        <v>560</v>
      </c>
      <c r="AD89" s="32" t="s">
        <v>56</v>
      </c>
      <c r="AE89" s="30" t="s">
        <v>562</v>
      </c>
      <c r="AF89" s="116"/>
      <c r="AG89" s="117"/>
      <c r="AH89" s="148"/>
      <c r="AI89" s="148"/>
      <c r="AJ89" s="148"/>
      <c r="AK89" s="148"/>
      <c r="AL89" s="148"/>
      <c r="AM89" s="148"/>
      <c r="AN89" s="148"/>
      <c r="AO89" s="148"/>
      <c r="AP89" s="148"/>
      <c r="AQ89" s="148"/>
      <c r="AR89" s="148"/>
      <c r="AS89" s="148"/>
      <c r="AT89" s="148"/>
      <c r="AU89" s="148"/>
      <c r="AV89" s="148"/>
      <c r="AW89" s="148"/>
      <c r="AX89" s="148"/>
      <c r="AY89" s="148"/>
      <c r="AZ89" s="149"/>
      <c r="BA89" s="2"/>
    </row>
    <row r="90" spans="1:53" ht="144" customHeight="1" x14ac:dyDescent="0.3">
      <c r="A90" s="82" t="s">
        <v>248</v>
      </c>
      <c r="B90" s="83" t="s">
        <v>249</v>
      </c>
      <c r="C90" s="84" t="s">
        <v>49</v>
      </c>
      <c r="D90" s="52" t="s">
        <v>224</v>
      </c>
      <c r="E90" s="52" t="s">
        <v>51</v>
      </c>
      <c r="F90" s="85"/>
      <c r="G90" s="85"/>
      <c r="H90" s="85"/>
      <c r="I90" s="85"/>
      <c r="J90" s="85"/>
      <c r="K90" s="85"/>
      <c r="L90" s="85"/>
      <c r="M90" s="85"/>
      <c r="N90" s="85"/>
      <c r="O90" s="85"/>
      <c r="P90" s="85"/>
      <c r="Q90" s="85"/>
      <c r="R90" s="85"/>
      <c r="S90" s="85"/>
      <c r="T90" s="85"/>
      <c r="U90" s="85"/>
      <c r="V90" s="85"/>
      <c r="W90" s="85"/>
      <c r="X90" s="85"/>
      <c r="Y90" s="85"/>
      <c r="Z90" s="85"/>
      <c r="AA90" s="85"/>
      <c r="AB90" s="85"/>
      <c r="AC90" s="7" t="s">
        <v>484</v>
      </c>
      <c r="AD90" s="35" t="s">
        <v>56</v>
      </c>
      <c r="AE90" s="35" t="s">
        <v>485</v>
      </c>
      <c r="AF90" s="120" t="s">
        <v>179</v>
      </c>
      <c r="AG90" s="119" t="s">
        <v>180</v>
      </c>
      <c r="AH90" s="91">
        <v>929.9</v>
      </c>
      <c r="AI90" s="91">
        <v>464.9</v>
      </c>
      <c r="AJ90" s="91">
        <v>929.9</v>
      </c>
      <c r="AK90" s="91">
        <v>929.9</v>
      </c>
      <c r="AL90" s="91">
        <v>929.9</v>
      </c>
      <c r="AM90" s="91">
        <v>929.9</v>
      </c>
      <c r="AN90" s="91">
        <v>929.9</v>
      </c>
      <c r="AO90" s="91">
        <v>464.9</v>
      </c>
      <c r="AP90" s="91">
        <v>929.9</v>
      </c>
      <c r="AQ90" s="91">
        <v>929.9</v>
      </c>
      <c r="AR90" s="91">
        <v>929.9</v>
      </c>
      <c r="AS90" s="91">
        <v>929.9</v>
      </c>
      <c r="AT90" s="91">
        <v>464.9</v>
      </c>
      <c r="AU90" s="91">
        <v>929.9</v>
      </c>
      <c r="AV90" s="91">
        <v>929.9</v>
      </c>
      <c r="AW90" s="91">
        <v>464.9</v>
      </c>
      <c r="AX90" s="91">
        <v>929.9</v>
      </c>
      <c r="AY90" s="91">
        <v>929.9</v>
      </c>
      <c r="AZ90" s="92" t="s">
        <v>103</v>
      </c>
      <c r="BA90" s="2"/>
    </row>
    <row r="91" spans="1:53" ht="112.5" customHeight="1" x14ac:dyDescent="0.3">
      <c r="A91" s="76" t="s">
        <v>250</v>
      </c>
      <c r="B91" s="77" t="s">
        <v>251</v>
      </c>
      <c r="C91" s="78" t="s">
        <v>42</v>
      </c>
      <c r="D91" s="78" t="s">
        <v>42</v>
      </c>
      <c r="E91" s="78" t="s">
        <v>42</v>
      </c>
      <c r="F91" s="79" t="s">
        <v>42</v>
      </c>
      <c r="G91" s="79" t="s">
        <v>42</v>
      </c>
      <c r="H91" s="79" t="s">
        <v>42</v>
      </c>
      <c r="I91" s="79" t="s">
        <v>42</v>
      </c>
      <c r="J91" s="79" t="s">
        <v>42</v>
      </c>
      <c r="K91" s="79" t="s">
        <v>42</v>
      </c>
      <c r="L91" s="79" t="s">
        <v>42</v>
      </c>
      <c r="M91" s="79" t="s">
        <v>42</v>
      </c>
      <c r="N91" s="79" t="s">
        <v>42</v>
      </c>
      <c r="O91" s="79" t="s">
        <v>42</v>
      </c>
      <c r="P91" s="79" t="s">
        <v>42</v>
      </c>
      <c r="Q91" s="79" t="s">
        <v>42</v>
      </c>
      <c r="R91" s="79" t="s">
        <v>42</v>
      </c>
      <c r="S91" s="79" t="s">
        <v>42</v>
      </c>
      <c r="T91" s="79" t="s">
        <v>42</v>
      </c>
      <c r="U91" s="79" t="s">
        <v>42</v>
      </c>
      <c r="V91" s="79" t="s">
        <v>42</v>
      </c>
      <c r="W91" s="79" t="s">
        <v>42</v>
      </c>
      <c r="X91" s="79" t="s">
        <v>42</v>
      </c>
      <c r="Y91" s="79" t="s">
        <v>42</v>
      </c>
      <c r="Z91" s="79" t="s">
        <v>42</v>
      </c>
      <c r="AA91" s="79" t="s">
        <v>42</v>
      </c>
      <c r="AB91" s="79" t="s">
        <v>42</v>
      </c>
      <c r="AC91" s="78" t="s">
        <v>42</v>
      </c>
      <c r="AD91" s="78" t="s">
        <v>42</v>
      </c>
      <c r="AE91" s="78" t="s">
        <v>42</v>
      </c>
      <c r="AF91" s="80" t="s">
        <v>42</v>
      </c>
      <c r="AG91" s="80" t="s">
        <v>42</v>
      </c>
      <c r="AH91" s="68">
        <v>223046.8</v>
      </c>
      <c r="AI91" s="68">
        <v>198457.4</v>
      </c>
      <c r="AJ91" s="68">
        <f>AJ92+AJ105+AJ106+AJ114+AJ117+AJ119</f>
        <v>257137.2</v>
      </c>
      <c r="AK91" s="68">
        <f t="shared" ref="AK91:AM91" si="21">AK92+AK105+AK106+AK114+AK117+AK119</f>
        <v>244744.19999999998</v>
      </c>
      <c r="AL91" s="68">
        <f t="shared" si="21"/>
        <v>243462.19999999998</v>
      </c>
      <c r="AM91" s="68">
        <f t="shared" si="21"/>
        <v>234746.19999999998</v>
      </c>
      <c r="AN91" s="68">
        <v>214092.9</v>
      </c>
      <c r="AO91" s="68">
        <v>194346</v>
      </c>
      <c r="AP91" s="68">
        <f>AP92+AP105+AP106+AP114+AP117+AP119</f>
        <v>242888.9</v>
      </c>
      <c r="AQ91" s="68">
        <f t="shared" ref="AQ91:AS91" si="22">AQ92+AQ105+AQ106+AQ114+AQ117+AQ119</f>
        <v>241335.6</v>
      </c>
      <c r="AR91" s="68">
        <f t="shared" si="22"/>
        <v>240524.6</v>
      </c>
      <c r="AS91" s="68">
        <f t="shared" si="22"/>
        <v>232736.6</v>
      </c>
      <c r="AT91" s="68">
        <v>198457.4</v>
      </c>
      <c r="AU91" s="68">
        <f>AU92+AU105+AU106+AU114+AU117+AU119</f>
        <v>257137.2</v>
      </c>
      <c r="AV91" s="68">
        <f t="shared" ref="AV91" si="23">AV92+AV105+AV106+AV114+AV117+AV119</f>
        <v>244744.19999999998</v>
      </c>
      <c r="AW91" s="68">
        <v>194346</v>
      </c>
      <c r="AX91" s="68">
        <f>AX92+AX105+AX106+AX114+AX117+AX119</f>
        <v>242888.9</v>
      </c>
      <c r="AY91" s="68">
        <f t="shared" ref="AY91" si="24">AY92+AY105+AY106+AY114+AY117+AY119</f>
        <v>241335.6</v>
      </c>
      <c r="AZ91" s="81"/>
      <c r="BA91" s="2"/>
    </row>
    <row r="92" spans="1:53" ht="296.25" customHeight="1" x14ac:dyDescent="0.3">
      <c r="A92" s="82" t="s">
        <v>252</v>
      </c>
      <c r="B92" s="83" t="s">
        <v>253</v>
      </c>
      <c r="C92" s="84" t="s">
        <v>49</v>
      </c>
      <c r="D92" s="52" t="s">
        <v>254</v>
      </c>
      <c r="E92" s="52" t="s">
        <v>51</v>
      </c>
      <c r="F92" s="85"/>
      <c r="G92" s="85"/>
      <c r="H92" s="85"/>
      <c r="I92" s="85"/>
      <c r="J92" s="85"/>
      <c r="K92" s="85"/>
      <c r="L92" s="85"/>
      <c r="M92" s="85"/>
      <c r="N92" s="85"/>
      <c r="O92" s="85"/>
      <c r="P92" s="85"/>
      <c r="Q92" s="85"/>
      <c r="R92" s="85"/>
      <c r="S92" s="85"/>
      <c r="T92" s="85"/>
      <c r="U92" s="85"/>
      <c r="V92" s="85"/>
      <c r="W92" s="85" t="s">
        <v>255</v>
      </c>
      <c r="X92" s="85" t="s">
        <v>56</v>
      </c>
      <c r="Y92" s="85" t="s">
        <v>256</v>
      </c>
      <c r="Z92" s="85" t="s">
        <v>257</v>
      </c>
      <c r="AA92" s="85" t="s">
        <v>258</v>
      </c>
      <c r="AB92" s="85" t="s">
        <v>259</v>
      </c>
      <c r="AC92" s="105" t="s">
        <v>486</v>
      </c>
      <c r="AD92" s="150" t="s">
        <v>56</v>
      </c>
      <c r="AE92" s="106" t="s">
        <v>487</v>
      </c>
      <c r="AF92" s="120" t="s">
        <v>27</v>
      </c>
      <c r="AG92" s="119" t="s">
        <v>260</v>
      </c>
      <c r="AH92" s="91">
        <v>118503.5</v>
      </c>
      <c r="AI92" s="91">
        <v>110427.1</v>
      </c>
      <c r="AJ92" s="91">
        <v>129922.3</v>
      </c>
      <c r="AK92" s="91">
        <v>137887.79999999999</v>
      </c>
      <c r="AL92" s="91">
        <v>137695.79999999999</v>
      </c>
      <c r="AM92" s="91">
        <v>137178.79999999999</v>
      </c>
      <c r="AN92" s="91">
        <v>116304.7</v>
      </c>
      <c r="AO92" s="91">
        <v>108437</v>
      </c>
      <c r="AP92" s="91">
        <f>129922.3-2549.8</f>
        <v>127372.5</v>
      </c>
      <c r="AQ92" s="91">
        <f>137887.8-1417.2</f>
        <v>136470.59999999998</v>
      </c>
      <c r="AR92" s="91">
        <f>137695.8-1417.2</f>
        <v>136278.59999999998</v>
      </c>
      <c r="AS92" s="91">
        <f>137178.8-1417.2</f>
        <v>135761.59999999998</v>
      </c>
      <c r="AT92" s="91">
        <v>110427.1</v>
      </c>
      <c r="AU92" s="91">
        <v>129922.3</v>
      </c>
      <c r="AV92" s="91">
        <v>137887.79999999999</v>
      </c>
      <c r="AW92" s="91">
        <v>108437</v>
      </c>
      <c r="AX92" s="91">
        <f>129922.3-2549.8</f>
        <v>127372.5</v>
      </c>
      <c r="AY92" s="91">
        <f>137887.8-1417.2</f>
        <v>136470.59999999998</v>
      </c>
      <c r="AZ92" s="92" t="s">
        <v>261</v>
      </c>
      <c r="BA92" s="2"/>
    </row>
    <row r="93" spans="1:53" ht="220.5" customHeight="1" x14ac:dyDescent="0.3">
      <c r="A93" s="93"/>
      <c r="B93" s="94"/>
      <c r="C93" s="95" t="s">
        <v>262</v>
      </c>
      <c r="D93" s="60" t="s">
        <v>263</v>
      </c>
      <c r="E93" s="60" t="s">
        <v>264</v>
      </c>
      <c r="F93" s="96"/>
      <c r="G93" s="96"/>
      <c r="H93" s="96"/>
      <c r="I93" s="96"/>
      <c r="J93" s="96"/>
      <c r="K93" s="96"/>
      <c r="L93" s="96"/>
      <c r="M93" s="96"/>
      <c r="N93" s="96"/>
      <c r="O93" s="96"/>
      <c r="P93" s="96"/>
      <c r="Q93" s="96"/>
      <c r="R93" s="96"/>
      <c r="S93" s="96"/>
      <c r="T93" s="96"/>
      <c r="U93" s="96"/>
      <c r="V93" s="96"/>
      <c r="W93" s="96"/>
      <c r="X93" s="96"/>
      <c r="Y93" s="96"/>
      <c r="Z93" s="96" t="s">
        <v>72</v>
      </c>
      <c r="AA93" s="96" t="s">
        <v>56</v>
      </c>
      <c r="AB93" s="96" t="s">
        <v>73</v>
      </c>
      <c r="AC93" s="20" t="s">
        <v>488</v>
      </c>
      <c r="AD93" s="98" t="s">
        <v>56</v>
      </c>
      <c r="AE93" s="48" t="s">
        <v>489</v>
      </c>
      <c r="AF93" s="103"/>
      <c r="AG93" s="102"/>
      <c r="AH93" s="101" t="s">
        <v>65</v>
      </c>
      <c r="AI93" s="101" t="s">
        <v>65</v>
      </c>
      <c r="AJ93" s="101" t="s">
        <v>65</v>
      </c>
      <c r="AK93" s="101" t="s">
        <v>65</v>
      </c>
      <c r="AL93" s="101" t="s">
        <v>65</v>
      </c>
      <c r="AM93" s="101" t="s">
        <v>65</v>
      </c>
      <c r="AN93" s="101" t="s">
        <v>65</v>
      </c>
      <c r="AO93" s="101" t="s">
        <v>65</v>
      </c>
      <c r="AP93" s="101" t="s">
        <v>65</v>
      </c>
      <c r="AQ93" s="101" t="s">
        <v>65</v>
      </c>
      <c r="AR93" s="101" t="s">
        <v>65</v>
      </c>
      <c r="AS93" s="101" t="s">
        <v>65</v>
      </c>
      <c r="AT93" s="101" t="s">
        <v>65</v>
      </c>
      <c r="AU93" s="101" t="s">
        <v>65</v>
      </c>
      <c r="AV93" s="101" t="s">
        <v>65</v>
      </c>
      <c r="AW93" s="101" t="s">
        <v>65</v>
      </c>
      <c r="AX93" s="101" t="s">
        <v>65</v>
      </c>
      <c r="AY93" s="101" t="s">
        <v>65</v>
      </c>
      <c r="AZ93" s="101"/>
      <c r="BA93" s="2"/>
    </row>
    <row r="94" spans="1:53" ht="258" customHeight="1" x14ac:dyDescent="0.3">
      <c r="A94" s="93"/>
      <c r="B94" s="94"/>
      <c r="C94" s="95"/>
      <c r="D94" s="60"/>
      <c r="E94" s="60"/>
      <c r="F94" s="96"/>
      <c r="G94" s="96"/>
      <c r="H94" s="96"/>
      <c r="I94" s="96"/>
      <c r="J94" s="96"/>
      <c r="K94" s="96"/>
      <c r="L94" s="96"/>
      <c r="M94" s="96"/>
      <c r="N94" s="96"/>
      <c r="O94" s="96"/>
      <c r="P94" s="96"/>
      <c r="Q94" s="96"/>
      <c r="R94" s="96"/>
      <c r="S94" s="96"/>
      <c r="T94" s="96"/>
      <c r="U94" s="96"/>
      <c r="V94" s="96"/>
      <c r="W94" s="96"/>
      <c r="X94" s="96"/>
      <c r="Y94" s="96"/>
      <c r="Z94" s="96"/>
      <c r="AA94" s="96"/>
      <c r="AB94" s="97"/>
      <c r="AC94" s="20" t="s">
        <v>490</v>
      </c>
      <c r="AD94" s="98" t="s">
        <v>56</v>
      </c>
      <c r="AE94" s="48" t="s">
        <v>491</v>
      </c>
      <c r="AF94" s="99"/>
      <c r="AG94" s="102"/>
      <c r="AH94" s="101"/>
      <c r="AI94" s="101"/>
      <c r="AJ94" s="101"/>
      <c r="AK94" s="101"/>
      <c r="AL94" s="101"/>
      <c r="AM94" s="101"/>
      <c r="AN94" s="101"/>
      <c r="AO94" s="101"/>
      <c r="AP94" s="101"/>
      <c r="AQ94" s="101"/>
      <c r="AR94" s="101"/>
      <c r="AS94" s="101"/>
      <c r="AT94" s="101"/>
      <c r="AU94" s="101"/>
      <c r="AV94" s="101"/>
      <c r="AW94" s="101"/>
      <c r="AX94" s="101"/>
      <c r="AY94" s="101"/>
      <c r="AZ94" s="101"/>
      <c r="BA94" s="2"/>
    </row>
    <row r="95" spans="1:53" ht="207.75" customHeight="1" x14ac:dyDescent="0.3">
      <c r="A95" s="93"/>
      <c r="B95" s="94"/>
      <c r="C95" s="95"/>
      <c r="D95" s="60"/>
      <c r="E95" s="60"/>
      <c r="F95" s="96"/>
      <c r="G95" s="96"/>
      <c r="H95" s="96"/>
      <c r="I95" s="96"/>
      <c r="J95" s="96"/>
      <c r="K95" s="96"/>
      <c r="L95" s="96"/>
      <c r="M95" s="96"/>
      <c r="N95" s="96"/>
      <c r="O95" s="96"/>
      <c r="P95" s="96"/>
      <c r="Q95" s="96"/>
      <c r="R95" s="96"/>
      <c r="S95" s="96"/>
      <c r="T95" s="96"/>
      <c r="U95" s="96"/>
      <c r="V95" s="96"/>
      <c r="W95" s="96"/>
      <c r="X95" s="96"/>
      <c r="Y95" s="96"/>
      <c r="Z95" s="96"/>
      <c r="AA95" s="96"/>
      <c r="AB95" s="97"/>
      <c r="AC95" s="15" t="s">
        <v>492</v>
      </c>
      <c r="AD95" s="98" t="s">
        <v>56</v>
      </c>
      <c r="AE95" s="48" t="s">
        <v>493</v>
      </c>
      <c r="AF95" s="99"/>
      <c r="AG95" s="102"/>
      <c r="AH95" s="101"/>
      <c r="AI95" s="101"/>
      <c r="AJ95" s="101"/>
      <c r="AK95" s="101"/>
      <c r="AL95" s="101"/>
      <c r="AM95" s="101"/>
      <c r="AN95" s="101"/>
      <c r="AO95" s="101"/>
      <c r="AP95" s="101"/>
      <c r="AQ95" s="101"/>
      <c r="AR95" s="101"/>
      <c r="AS95" s="101"/>
      <c r="AT95" s="101"/>
      <c r="AU95" s="101"/>
      <c r="AV95" s="101"/>
      <c r="AW95" s="101"/>
      <c r="AX95" s="101"/>
      <c r="AY95" s="101"/>
      <c r="AZ95" s="101"/>
      <c r="BA95" s="2"/>
    </row>
    <row r="96" spans="1:53" ht="128.25" customHeight="1" x14ac:dyDescent="0.3">
      <c r="A96" s="93"/>
      <c r="B96" s="94"/>
      <c r="C96" s="95"/>
      <c r="D96" s="60"/>
      <c r="E96" s="60"/>
      <c r="F96" s="96"/>
      <c r="G96" s="96"/>
      <c r="H96" s="96"/>
      <c r="I96" s="96"/>
      <c r="J96" s="96"/>
      <c r="K96" s="96"/>
      <c r="L96" s="96"/>
      <c r="M96" s="96"/>
      <c r="N96" s="96"/>
      <c r="O96" s="96"/>
      <c r="P96" s="96"/>
      <c r="Q96" s="96"/>
      <c r="R96" s="96"/>
      <c r="S96" s="96"/>
      <c r="T96" s="96"/>
      <c r="U96" s="96"/>
      <c r="V96" s="96"/>
      <c r="W96" s="96"/>
      <c r="X96" s="96"/>
      <c r="Y96" s="96"/>
      <c r="Z96" s="96"/>
      <c r="AA96" s="96"/>
      <c r="AB96" s="97"/>
      <c r="AC96" s="15" t="s">
        <v>494</v>
      </c>
      <c r="AD96" s="98" t="s">
        <v>56</v>
      </c>
      <c r="AE96" s="48" t="s">
        <v>495</v>
      </c>
      <c r="AF96" s="99"/>
      <c r="AG96" s="102"/>
      <c r="AH96" s="101"/>
      <c r="AI96" s="101"/>
      <c r="AJ96" s="101"/>
      <c r="AK96" s="101"/>
      <c r="AL96" s="101"/>
      <c r="AM96" s="101"/>
      <c r="AN96" s="101"/>
      <c r="AO96" s="101"/>
      <c r="AP96" s="101"/>
      <c r="AQ96" s="101"/>
      <c r="AR96" s="101"/>
      <c r="AS96" s="101"/>
      <c r="AT96" s="101"/>
      <c r="AU96" s="101"/>
      <c r="AV96" s="101"/>
      <c r="AW96" s="101"/>
      <c r="AX96" s="101"/>
      <c r="AY96" s="101"/>
      <c r="AZ96" s="101"/>
      <c r="BA96" s="2"/>
    </row>
    <row r="97" spans="1:53" ht="288" customHeight="1" x14ac:dyDescent="0.3">
      <c r="A97" s="93"/>
      <c r="B97" s="94"/>
      <c r="C97" s="95"/>
      <c r="D97" s="60"/>
      <c r="E97" s="60"/>
      <c r="F97" s="96"/>
      <c r="G97" s="96"/>
      <c r="H97" s="96"/>
      <c r="I97" s="96"/>
      <c r="J97" s="96"/>
      <c r="K97" s="96"/>
      <c r="L97" s="96"/>
      <c r="M97" s="96"/>
      <c r="N97" s="96"/>
      <c r="O97" s="96"/>
      <c r="P97" s="96"/>
      <c r="Q97" s="96"/>
      <c r="R97" s="96"/>
      <c r="S97" s="96"/>
      <c r="T97" s="96"/>
      <c r="U97" s="96"/>
      <c r="V97" s="96"/>
      <c r="W97" s="96"/>
      <c r="X97" s="96"/>
      <c r="Y97" s="96"/>
      <c r="Z97" s="96"/>
      <c r="AA97" s="96"/>
      <c r="AB97" s="96"/>
      <c r="AC97" s="15" t="s">
        <v>496</v>
      </c>
      <c r="AD97" s="60" t="s">
        <v>56</v>
      </c>
      <c r="AE97" s="48" t="s">
        <v>497</v>
      </c>
      <c r="AF97" s="103"/>
      <c r="AG97" s="102"/>
      <c r="AH97" s="101"/>
      <c r="AI97" s="101"/>
      <c r="AJ97" s="101"/>
      <c r="AK97" s="101"/>
      <c r="AL97" s="101"/>
      <c r="AM97" s="101"/>
      <c r="AN97" s="101"/>
      <c r="AO97" s="101"/>
      <c r="AP97" s="101"/>
      <c r="AQ97" s="101"/>
      <c r="AR97" s="101"/>
      <c r="AS97" s="101"/>
      <c r="AT97" s="101"/>
      <c r="AU97" s="101"/>
      <c r="AV97" s="101"/>
      <c r="AW97" s="101"/>
      <c r="AX97" s="101"/>
      <c r="AY97" s="101"/>
      <c r="AZ97" s="101"/>
      <c r="BA97" s="2"/>
    </row>
    <row r="98" spans="1:53" ht="362.25" customHeight="1" x14ac:dyDescent="0.3">
      <c r="A98" s="93"/>
      <c r="B98" s="94"/>
      <c r="C98" s="95"/>
      <c r="D98" s="60"/>
      <c r="E98" s="60"/>
      <c r="F98" s="96"/>
      <c r="G98" s="96"/>
      <c r="H98" s="96"/>
      <c r="I98" s="96"/>
      <c r="J98" s="96"/>
      <c r="K98" s="96"/>
      <c r="L98" s="96"/>
      <c r="M98" s="96"/>
      <c r="N98" s="96"/>
      <c r="O98" s="96"/>
      <c r="P98" s="96"/>
      <c r="Q98" s="96"/>
      <c r="R98" s="96"/>
      <c r="S98" s="96"/>
      <c r="T98" s="96"/>
      <c r="U98" s="96"/>
      <c r="V98" s="96"/>
      <c r="W98" s="96"/>
      <c r="X98" s="96"/>
      <c r="Y98" s="96"/>
      <c r="Z98" s="96"/>
      <c r="AA98" s="96"/>
      <c r="AB98" s="96"/>
      <c r="AC98" s="20" t="s">
        <v>498</v>
      </c>
      <c r="AD98" s="98" t="s">
        <v>56</v>
      </c>
      <c r="AE98" s="48" t="s">
        <v>499</v>
      </c>
      <c r="AF98" s="103"/>
      <c r="AG98" s="102"/>
      <c r="AH98" s="101"/>
      <c r="AI98" s="101"/>
      <c r="AJ98" s="101"/>
      <c r="AK98" s="101"/>
      <c r="AL98" s="101"/>
      <c r="AM98" s="101"/>
      <c r="AN98" s="101"/>
      <c r="AO98" s="101"/>
      <c r="AP98" s="101"/>
      <c r="AQ98" s="101"/>
      <c r="AR98" s="101"/>
      <c r="AS98" s="101"/>
      <c r="AT98" s="101"/>
      <c r="AU98" s="101"/>
      <c r="AV98" s="101"/>
      <c r="AW98" s="101"/>
      <c r="AX98" s="101"/>
      <c r="AY98" s="101"/>
      <c r="AZ98" s="101"/>
      <c r="BA98" s="2"/>
    </row>
    <row r="99" spans="1:53" ht="141.75" customHeight="1" x14ac:dyDescent="0.3">
      <c r="A99" s="93"/>
      <c r="B99" s="94"/>
      <c r="C99" s="95"/>
      <c r="D99" s="60"/>
      <c r="E99" s="60"/>
      <c r="F99" s="96"/>
      <c r="G99" s="96"/>
      <c r="H99" s="96"/>
      <c r="I99" s="96"/>
      <c r="J99" s="96"/>
      <c r="K99" s="96"/>
      <c r="L99" s="96"/>
      <c r="M99" s="96"/>
      <c r="N99" s="96"/>
      <c r="O99" s="96"/>
      <c r="P99" s="96"/>
      <c r="Q99" s="96"/>
      <c r="R99" s="96"/>
      <c r="S99" s="96"/>
      <c r="T99" s="96"/>
      <c r="U99" s="96"/>
      <c r="V99" s="96"/>
      <c r="W99" s="96"/>
      <c r="X99" s="96"/>
      <c r="Y99" s="96"/>
      <c r="Z99" s="96"/>
      <c r="AA99" s="96"/>
      <c r="AB99" s="96"/>
      <c r="AC99" s="20" t="s">
        <v>500</v>
      </c>
      <c r="AD99" s="98" t="s">
        <v>56</v>
      </c>
      <c r="AE99" s="48" t="s">
        <v>501</v>
      </c>
      <c r="AF99" s="103"/>
      <c r="AG99" s="102"/>
      <c r="AH99" s="101"/>
      <c r="AI99" s="101"/>
      <c r="AJ99" s="101"/>
      <c r="AK99" s="101"/>
      <c r="AL99" s="101"/>
      <c r="AM99" s="101"/>
      <c r="AN99" s="101"/>
      <c r="AO99" s="101"/>
      <c r="AP99" s="101"/>
      <c r="AQ99" s="101"/>
      <c r="AR99" s="101"/>
      <c r="AS99" s="101"/>
      <c r="AT99" s="101"/>
      <c r="AU99" s="101"/>
      <c r="AV99" s="101"/>
      <c r="AW99" s="101"/>
      <c r="AX99" s="101"/>
      <c r="AY99" s="101"/>
      <c r="AZ99" s="101"/>
      <c r="BA99" s="2"/>
    </row>
    <row r="100" spans="1:53" ht="219.75" customHeight="1" x14ac:dyDescent="0.3">
      <c r="A100" s="93"/>
      <c r="B100" s="94"/>
      <c r="C100" s="95"/>
      <c r="D100" s="60"/>
      <c r="E100" s="60"/>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20" t="s">
        <v>502</v>
      </c>
      <c r="AD100" s="98" t="s">
        <v>56</v>
      </c>
      <c r="AE100" s="48" t="s">
        <v>503</v>
      </c>
      <c r="AF100" s="103"/>
      <c r="AG100" s="102"/>
      <c r="AH100" s="101"/>
      <c r="AI100" s="101"/>
      <c r="AJ100" s="101"/>
      <c r="AK100" s="101"/>
      <c r="AL100" s="101"/>
      <c r="AM100" s="101"/>
      <c r="AN100" s="101"/>
      <c r="AO100" s="101"/>
      <c r="AP100" s="101"/>
      <c r="AQ100" s="101"/>
      <c r="AR100" s="101"/>
      <c r="AS100" s="101"/>
      <c r="AT100" s="101"/>
      <c r="AU100" s="101"/>
      <c r="AV100" s="101"/>
      <c r="AW100" s="101"/>
      <c r="AX100" s="101"/>
      <c r="AY100" s="101"/>
      <c r="AZ100" s="101"/>
      <c r="BA100" s="2"/>
    </row>
    <row r="101" spans="1:53" ht="171" customHeight="1" x14ac:dyDescent="0.3">
      <c r="A101" s="93"/>
      <c r="B101" s="94"/>
      <c r="C101" s="95"/>
      <c r="D101" s="60"/>
      <c r="E101" s="60"/>
      <c r="F101" s="96"/>
      <c r="G101" s="96"/>
      <c r="H101" s="96"/>
      <c r="I101" s="96"/>
      <c r="J101" s="96"/>
      <c r="K101" s="96"/>
      <c r="L101" s="96"/>
      <c r="M101" s="96"/>
      <c r="N101" s="96"/>
      <c r="O101" s="96"/>
      <c r="P101" s="96"/>
      <c r="Q101" s="96"/>
      <c r="R101" s="96"/>
      <c r="S101" s="96"/>
      <c r="T101" s="96"/>
      <c r="U101" s="96"/>
      <c r="V101" s="96"/>
      <c r="W101" s="96"/>
      <c r="X101" s="96"/>
      <c r="Y101" s="96"/>
      <c r="Z101" s="96"/>
      <c r="AA101" s="96"/>
      <c r="AB101" s="151"/>
      <c r="AC101" s="26" t="s">
        <v>504</v>
      </c>
      <c r="AD101" s="152" t="s">
        <v>56</v>
      </c>
      <c r="AE101" s="15" t="s">
        <v>505</v>
      </c>
      <c r="AF101" s="153"/>
      <c r="AG101" s="154"/>
      <c r="AH101" s="101"/>
      <c r="AI101" s="101"/>
      <c r="AJ101" s="101"/>
      <c r="AK101" s="101"/>
      <c r="AL101" s="101"/>
      <c r="AM101" s="101"/>
      <c r="AN101" s="101"/>
      <c r="AO101" s="101"/>
      <c r="AP101" s="101"/>
      <c r="AQ101" s="101"/>
      <c r="AR101" s="101"/>
      <c r="AS101" s="101"/>
      <c r="AT101" s="101"/>
      <c r="AU101" s="101"/>
      <c r="AV101" s="101"/>
      <c r="AW101" s="101"/>
      <c r="AX101" s="101"/>
      <c r="AY101" s="101"/>
      <c r="AZ101" s="101"/>
      <c r="BA101" s="2"/>
    </row>
    <row r="102" spans="1:53" ht="137.25" customHeight="1" x14ac:dyDescent="0.3">
      <c r="A102" s="93"/>
      <c r="B102" s="94"/>
      <c r="C102" s="95"/>
      <c r="D102" s="60"/>
      <c r="E102" s="60"/>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13" t="s">
        <v>557</v>
      </c>
      <c r="AD102" s="60" t="s">
        <v>56</v>
      </c>
      <c r="AE102" s="46" t="s">
        <v>556</v>
      </c>
      <c r="AF102" s="103"/>
      <c r="AG102" s="102"/>
      <c r="AH102" s="101"/>
      <c r="AI102" s="101"/>
      <c r="AJ102" s="101"/>
      <c r="AK102" s="101"/>
      <c r="AL102" s="101"/>
      <c r="AM102" s="101"/>
      <c r="AN102" s="101"/>
      <c r="AO102" s="101"/>
      <c r="AP102" s="101"/>
      <c r="AQ102" s="101"/>
      <c r="AR102" s="101"/>
      <c r="AS102" s="101"/>
      <c r="AT102" s="101"/>
      <c r="AU102" s="101"/>
      <c r="AV102" s="101"/>
      <c r="AW102" s="101"/>
      <c r="AX102" s="101"/>
      <c r="AY102" s="101"/>
      <c r="AZ102" s="101"/>
      <c r="BA102" s="2"/>
    </row>
    <row r="103" spans="1:53" ht="168" customHeight="1" x14ac:dyDescent="0.3">
      <c r="A103" s="93"/>
      <c r="B103" s="94"/>
      <c r="C103" s="95"/>
      <c r="D103" s="60"/>
      <c r="E103" s="60"/>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21" t="s">
        <v>558</v>
      </c>
      <c r="AD103" s="104" t="s">
        <v>56</v>
      </c>
      <c r="AE103" s="49" t="s">
        <v>559</v>
      </c>
      <c r="AF103" s="129"/>
      <c r="AG103" s="102"/>
      <c r="AH103" s="101"/>
      <c r="AI103" s="101"/>
      <c r="AJ103" s="101"/>
      <c r="AK103" s="101"/>
      <c r="AL103" s="101"/>
      <c r="AM103" s="101"/>
      <c r="AN103" s="101"/>
      <c r="AO103" s="101"/>
      <c r="AP103" s="101"/>
      <c r="AQ103" s="101"/>
      <c r="AR103" s="101"/>
      <c r="AS103" s="101"/>
      <c r="AT103" s="101"/>
      <c r="AU103" s="101"/>
      <c r="AV103" s="101"/>
      <c r="AW103" s="101"/>
      <c r="AX103" s="101"/>
      <c r="AY103" s="101"/>
      <c r="AZ103" s="101"/>
      <c r="BA103" s="2"/>
    </row>
    <row r="104" spans="1:53" ht="168" customHeight="1" x14ac:dyDescent="0.3">
      <c r="A104" s="93"/>
      <c r="B104" s="94"/>
      <c r="C104" s="95"/>
      <c r="D104" s="60"/>
      <c r="E104" s="60"/>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21" t="s">
        <v>598</v>
      </c>
      <c r="AD104" s="155" t="s">
        <v>56</v>
      </c>
      <c r="AE104" s="156" t="s">
        <v>599</v>
      </c>
      <c r="AF104" s="99"/>
      <c r="AG104" s="102"/>
      <c r="AH104" s="101"/>
      <c r="AI104" s="101"/>
      <c r="AJ104" s="101"/>
      <c r="AK104" s="101"/>
      <c r="AL104" s="101"/>
      <c r="AM104" s="101"/>
      <c r="AN104" s="101"/>
      <c r="AO104" s="101"/>
      <c r="AP104" s="101"/>
      <c r="AQ104" s="101"/>
      <c r="AR104" s="101"/>
      <c r="AS104" s="101"/>
      <c r="AT104" s="101"/>
      <c r="AU104" s="101"/>
      <c r="AV104" s="101"/>
      <c r="AW104" s="101"/>
      <c r="AX104" s="101"/>
      <c r="AY104" s="101"/>
      <c r="AZ104" s="101"/>
      <c r="BA104" s="2"/>
    </row>
    <row r="105" spans="1:53" ht="144" customHeight="1" x14ac:dyDescent="0.3">
      <c r="A105" s="82" t="s">
        <v>265</v>
      </c>
      <c r="B105" s="83" t="s">
        <v>266</v>
      </c>
      <c r="C105" s="84" t="s">
        <v>49</v>
      </c>
      <c r="D105" s="52" t="s">
        <v>50</v>
      </c>
      <c r="E105" s="52" t="s">
        <v>51</v>
      </c>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50" t="s">
        <v>434</v>
      </c>
      <c r="AD105" s="155" t="s">
        <v>56</v>
      </c>
      <c r="AE105" s="156" t="s">
        <v>435</v>
      </c>
      <c r="AF105" s="116" t="s">
        <v>267</v>
      </c>
      <c r="AG105" s="119" t="s">
        <v>268</v>
      </c>
      <c r="AH105" s="91">
        <v>1000</v>
      </c>
      <c r="AI105" s="91">
        <v>103.6</v>
      </c>
      <c r="AJ105" s="91">
        <v>1000</v>
      </c>
      <c r="AK105" s="91">
        <v>1000</v>
      </c>
      <c r="AL105" s="91">
        <v>1000</v>
      </c>
      <c r="AM105" s="91">
        <v>1000</v>
      </c>
      <c r="AN105" s="91">
        <v>1000</v>
      </c>
      <c r="AO105" s="91">
        <v>103.6</v>
      </c>
      <c r="AP105" s="91">
        <v>1000</v>
      </c>
      <c r="AQ105" s="91">
        <v>1000</v>
      </c>
      <c r="AR105" s="91">
        <v>1000</v>
      </c>
      <c r="AS105" s="91">
        <v>1000</v>
      </c>
      <c r="AT105" s="91">
        <v>103.6</v>
      </c>
      <c r="AU105" s="91">
        <v>1000</v>
      </c>
      <c r="AV105" s="91">
        <v>1000</v>
      </c>
      <c r="AW105" s="91">
        <v>103.6</v>
      </c>
      <c r="AX105" s="91">
        <v>1000</v>
      </c>
      <c r="AY105" s="91">
        <v>1000</v>
      </c>
      <c r="AZ105" s="92" t="s">
        <v>59</v>
      </c>
      <c r="BA105" s="2"/>
    </row>
    <row r="106" spans="1:53" ht="197.25" customHeight="1" x14ac:dyDescent="0.3">
      <c r="A106" s="115" t="s">
        <v>269</v>
      </c>
      <c r="B106" s="107" t="s">
        <v>270</v>
      </c>
      <c r="C106" s="108" t="s">
        <v>49</v>
      </c>
      <c r="D106" s="88" t="s">
        <v>271</v>
      </c>
      <c r="E106" s="88" t="s">
        <v>51</v>
      </c>
      <c r="F106" s="86"/>
      <c r="G106" s="86"/>
      <c r="H106" s="86"/>
      <c r="I106" s="86"/>
      <c r="J106" s="86"/>
      <c r="K106" s="86"/>
      <c r="L106" s="86"/>
      <c r="M106" s="86"/>
      <c r="N106" s="86"/>
      <c r="O106" s="86"/>
      <c r="P106" s="86"/>
      <c r="Q106" s="86"/>
      <c r="R106" s="86"/>
      <c r="S106" s="86"/>
      <c r="T106" s="86"/>
      <c r="U106" s="86"/>
      <c r="V106" s="86"/>
      <c r="W106" s="86"/>
      <c r="X106" s="86"/>
      <c r="Y106" s="86"/>
      <c r="Z106" s="86" t="s">
        <v>86</v>
      </c>
      <c r="AA106" s="86" t="s">
        <v>56</v>
      </c>
      <c r="AB106" s="86" t="s">
        <v>87</v>
      </c>
      <c r="AC106" s="20" t="s">
        <v>506</v>
      </c>
      <c r="AD106" s="98" t="s">
        <v>56</v>
      </c>
      <c r="AE106" s="48" t="s">
        <v>507</v>
      </c>
      <c r="AF106" s="89" t="s">
        <v>27</v>
      </c>
      <c r="AG106" s="90" t="s">
        <v>272</v>
      </c>
      <c r="AH106" s="146">
        <v>87917.6</v>
      </c>
      <c r="AI106" s="146">
        <v>78562.7</v>
      </c>
      <c r="AJ106" s="146">
        <v>99808.1</v>
      </c>
      <c r="AK106" s="146">
        <v>92351.3</v>
      </c>
      <c r="AL106" s="146">
        <v>92351.3</v>
      </c>
      <c r="AM106" s="146">
        <v>92351.3</v>
      </c>
      <c r="AN106" s="146">
        <v>85217.5</v>
      </c>
      <c r="AO106" s="146">
        <v>76441.399999999994</v>
      </c>
      <c r="AP106" s="146">
        <f>99808.1-4854.1-448.4</f>
        <v>94505.600000000006</v>
      </c>
      <c r="AQ106" s="146">
        <f>92351.3-592.4</f>
        <v>91758.900000000009</v>
      </c>
      <c r="AR106" s="146">
        <f>92351.3-592.4</f>
        <v>91758.900000000009</v>
      </c>
      <c r="AS106" s="146">
        <f>92351.3-592.4</f>
        <v>91758.900000000009</v>
      </c>
      <c r="AT106" s="146">
        <v>78562.7</v>
      </c>
      <c r="AU106" s="146">
        <v>99808.1</v>
      </c>
      <c r="AV106" s="146">
        <v>92351.3</v>
      </c>
      <c r="AW106" s="146">
        <v>76441.399999999994</v>
      </c>
      <c r="AX106" s="146">
        <f>99808.1-4854.1-448.4</f>
        <v>94505.600000000006</v>
      </c>
      <c r="AY106" s="146">
        <f>92351.3-592.4</f>
        <v>91758.900000000009</v>
      </c>
      <c r="AZ106" s="147" t="s">
        <v>273</v>
      </c>
      <c r="BA106" s="2"/>
    </row>
    <row r="107" spans="1:53" ht="146.25" customHeight="1" x14ac:dyDescent="0.3">
      <c r="A107" s="118"/>
      <c r="B107" s="109"/>
      <c r="C107" s="110"/>
      <c r="D107" s="56"/>
      <c r="E107" s="56"/>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20" t="s">
        <v>508</v>
      </c>
      <c r="AD107" s="98" t="s">
        <v>56</v>
      </c>
      <c r="AE107" s="15" t="s">
        <v>509</v>
      </c>
      <c r="AF107" s="116"/>
      <c r="AG107" s="117"/>
      <c r="AH107" s="148"/>
      <c r="AI107" s="148"/>
      <c r="AJ107" s="148"/>
      <c r="AK107" s="148"/>
      <c r="AL107" s="148"/>
      <c r="AM107" s="148"/>
      <c r="AN107" s="148"/>
      <c r="AO107" s="148"/>
      <c r="AP107" s="148"/>
      <c r="AQ107" s="148"/>
      <c r="AR107" s="148"/>
      <c r="AS107" s="148"/>
      <c r="AT107" s="148"/>
      <c r="AU107" s="148"/>
      <c r="AV107" s="148"/>
      <c r="AW107" s="148"/>
      <c r="AX107" s="148"/>
      <c r="AY107" s="148"/>
      <c r="AZ107" s="149"/>
      <c r="BA107" s="2"/>
    </row>
    <row r="108" spans="1:53" ht="132.75" customHeight="1" x14ac:dyDescent="0.3">
      <c r="A108" s="118"/>
      <c r="B108" s="109"/>
      <c r="C108" s="110"/>
      <c r="D108" s="56"/>
      <c r="E108" s="56"/>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20" t="s">
        <v>510</v>
      </c>
      <c r="AD108" s="98" t="s">
        <v>56</v>
      </c>
      <c r="AE108" s="15" t="s">
        <v>511</v>
      </c>
      <c r="AF108" s="116"/>
      <c r="AG108" s="117"/>
      <c r="AH108" s="148"/>
      <c r="AI108" s="148"/>
      <c r="AJ108" s="148"/>
      <c r="AK108" s="148"/>
      <c r="AL108" s="148"/>
      <c r="AM108" s="148"/>
      <c r="AN108" s="148"/>
      <c r="AO108" s="148"/>
      <c r="AP108" s="148"/>
      <c r="AQ108" s="148"/>
      <c r="AR108" s="148"/>
      <c r="AS108" s="148"/>
      <c r="AT108" s="148"/>
      <c r="AU108" s="148"/>
      <c r="AV108" s="148"/>
      <c r="AW108" s="148"/>
      <c r="AX108" s="148"/>
      <c r="AY108" s="148"/>
      <c r="AZ108" s="149"/>
      <c r="BA108" s="2"/>
    </row>
    <row r="109" spans="1:53" ht="168.75" customHeight="1" x14ac:dyDescent="0.3">
      <c r="A109" s="118"/>
      <c r="B109" s="109"/>
      <c r="C109" s="110"/>
      <c r="D109" s="56"/>
      <c r="E109" s="56"/>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20" t="s">
        <v>449</v>
      </c>
      <c r="AD109" s="98" t="s">
        <v>56</v>
      </c>
      <c r="AE109" s="15" t="s">
        <v>450</v>
      </c>
      <c r="AF109" s="116"/>
      <c r="AG109" s="117"/>
      <c r="AH109" s="148"/>
      <c r="AI109" s="148"/>
      <c r="AJ109" s="148"/>
      <c r="AK109" s="148"/>
      <c r="AL109" s="148"/>
      <c r="AM109" s="148"/>
      <c r="AN109" s="148"/>
      <c r="AO109" s="148"/>
      <c r="AP109" s="148"/>
      <c r="AQ109" s="148"/>
      <c r="AR109" s="148"/>
      <c r="AS109" s="148"/>
      <c r="AT109" s="148"/>
      <c r="AU109" s="148"/>
      <c r="AV109" s="148"/>
      <c r="AW109" s="148"/>
      <c r="AX109" s="148"/>
      <c r="AY109" s="148"/>
      <c r="AZ109" s="149"/>
      <c r="BA109" s="2"/>
    </row>
    <row r="110" spans="1:53" ht="201.75" customHeight="1" x14ac:dyDescent="0.3">
      <c r="A110" s="118"/>
      <c r="B110" s="109"/>
      <c r="C110" s="110"/>
      <c r="D110" s="56"/>
      <c r="E110" s="56"/>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20" t="s">
        <v>558</v>
      </c>
      <c r="AD110" s="98" t="s">
        <v>56</v>
      </c>
      <c r="AE110" s="48" t="s">
        <v>559</v>
      </c>
      <c r="AF110" s="116"/>
      <c r="AG110" s="117"/>
      <c r="AH110" s="148"/>
      <c r="AI110" s="148"/>
      <c r="AJ110" s="148"/>
      <c r="AK110" s="148"/>
      <c r="AL110" s="148"/>
      <c r="AM110" s="148"/>
      <c r="AN110" s="148"/>
      <c r="AO110" s="148"/>
      <c r="AP110" s="148"/>
      <c r="AQ110" s="148"/>
      <c r="AR110" s="148"/>
      <c r="AS110" s="148"/>
      <c r="AT110" s="148"/>
      <c r="AU110" s="148"/>
      <c r="AV110" s="148"/>
      <c r="AW110" s="148"/>
      <c r="AX110" s="148"/>
      <c r="AY110" s="148"/>
      <c r="AZ110" s="149"/>
      <c r="BA110" s="2"/>
    </row>
    <row r="111" spans="1:53" ht="186" customHeight="1" x14ac:dyDescent="0.3">
      <c r="A111" s="118"/>
      <c r="B111" s="109"/>
      <c r="C111" s="110"/>
      <c r="D111" s="56"/>
      <c r="E111" s="56"/>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20" t="s">
        <v>512</v>
      </c>
      <c r="AD111" s="98" t="s">
        <v>56</v>
      </c>
      <c r="AE111" s="48" t="s">
        <v>513</v>
      </c>
      <c r="AF111" s="116"/>
      <c r="AG111" s="117"/>
      <c r="AH111" s="148"/>
      <c r="AI111" s="148"/>
      <c r="AJ111" s="148"/>
      <c r="AK111" s="148"/>
      <c r="AL111" s="148"/>
      <c r="AM111" s="148"/>
      <c r="AN111" s="148"/>
      <c r="AO111" s="148"/>
      <c r="AP111" s="148"/>
      <c r="AQ111" s="148"/>
      <c r="AR111" s="148"/>
      <c r="AS111" s="148"/>
      <c r="AT111" s="148"/>
      <c r="AU111" s="148"/>
      <c r="AV111" s="148"/>
      <c r="AW111" s="148"/>
      <c r="AX111" s="148"/>
      <c r="AY111" s="148"/>
      <c r="AZ111" s="149"/>
      <c r="BA111" s="2"/>
    </row>
    <row r="112" spans="1:53" ht="244.5" customHeight="1" x14ac:dyDescent="0.3">
      <c r="A112" s="157"/>
      <c r="B112" s="158"/>
      <c r="C112" s="159"/>
      <c r="D112" s="98"/>
      <c r="E112" s="98"/>
      <c r="F112" s="97"/>
      <c r="G112" s="97"/>
      <c r="H112" s="97"/>
      <c r="I112" s="97"/>
      <c r="J112" s="97"/>
      <c r="K112" s="97"/>
      <c r="L112" s="97"/>
      <c r="M112" s="97" t="s">
        <v>104</v>
      </c>
      <c r="N112" s="97" t="s">
        <v>56</v>
      </c>
      <c r="O112" s="97" t="s">
        <v>81</v>
      </c>
      <c r="P112" s="97" t="s">
        <v>105</v>
      </c>
      <c r="Q112" s="97"/>
      <c r="R112" s="97"/>
      <c r="S112" s="97"/>
      <c r="T112" s="97"/>
      <c r="U112" s="97"/>
      <c r="V112" s="97"/>
      <c r="W112" s="97"/>
      <c r="X112" s="97"/>
      <c r="Y112" s="97"/>
      <c r="Z112" s="97"/>
      <c r="AA112" s="97"/>
      <c r="AB112" s="97"/>
      <c r="AC112" s="20" t="s">
        <v>549</v>
      </c>
      <c r="AD112" s="34" t="s">
        <v>56</v>
      </c>
      <c r="AE112" s="31" t="s">
        <v>548</v>
      </c>
      <c r="AF112" s="99"/>
      <c r="AG112" s="100" t="s">
        <v>46</v>
      </c>
      <c r="AH112" s="160">
        <v>11</v>
      </c>
      <c r="AI112" s="160">
        <v>11</v>
      </c>
      <c r="AJ112" s="160" t="s">
        <v>65</v>
      </c>
      <c r="AK112" s="160" t="s">
        <v>65</v>
      </c>
      <c r="AL112" s="160" t="s">
        <v>65</v>
      </c>
      <c r="AM112" s="160" t="s">
        <v>65</v>
      </c>
      <c r="AN112" s="160">
        <v>11</v>
      </c>
      <c r="AO112" s="160">
        <v>11</v>
      </c>
      <c r="AP112" s="160" t="s">
        <v>65</v>
      </c>
      <c r="AQ112" s="160" t="s">
        <v>65</v>
      </c>
      <c r="AR112" s="160" t="s">
        <v>65</v>
      </c>
      <c r="AS112" s="160" t="s">
        <v>65</v>
      </c>
      <c r="AT112" s="160">
        <v>11</v>
      </c>
      <c r="AU112" s="160" t="s">
        <v>65</v>
      </c>
      <c r="AV112" s="160" t="s">
        <v>65</v>
      </c>
      <c r="AW112" s="160">
        <v>11</v>
      </c>
      <c r="AX112" s="160" t="s">
        <v>65</v>
      </c>
      <c r="AY112" s="160" t="s">
        <v>65</v>
      </c>
      <c r="AZ112" s="160"/>
      <c r="BA112" s="2"/>
    </row>
    <row r="113" spans="1:53" ht="244.5" customHeight="1" x14ac:dyDescent="0.3">
      <c r="A113" s="157"/>
      <c r="B113" s="158"/>
      <c r="C113" s="159"/>
      <c r="D113" s="98"/>
      <c r="E113" s="98"/>
      <c r="F113" s="97"/>
      <c r="G113" s="97"/>
      <c r="H113" s="97"/>
      <c r="I113" s="97"/>
      <c r="J113" s="97"/>
      <c r="K113" s="97"/>
      <c r="L113" s="97"/>
      <c r="M113" s="97"/>
      <c r="N113" s="97"/>
      <c r="O113" s="97"/>
      <c r="P113" s="97"/>
      <c r="Q113" s="97"/>
      <c r="R113" s="97"/>
      <c r="S113" s="97"/>
      <c r="T113" s="97"/>
      <c r="U113" s="97"/>
      <c r="V113" s="97"/>
      <c r="W113" s="97"/>
      <c r="X113" s="97"/>
      <c r="Y113" s="97"/>
      <c r="Z113" s="97"/>
      <c r="AA113" s="128"/>
      <c r="AB113" s="128"/>
      <c r="AC113" s="21" t="s">
        <v>555</v>
      </c>
      <c r="AD113" s="30" t="s">
        <v>56</v>
      </c>
      <c r="AE113" s="32" t="s">
        <v>554</v>
      </c>
      <c r="AF113" s="129"/>
      <c r="AG113" s="131"/>
      <c r="AH113" s="161"/>
      <c r="AI113" s="161"/>
      <c r="AJ113" s="161"/>
      <c r="AK113" s="161"/>
      <c r="AL113" s="161"/>
      <c r="AM113" s="160"/>
      <c r="AN113" s="160"/>
      <c r="AO113" s="160"/>
      <c r="AP113" s="161"/>
      <c r="AQ113" s="161"/>
      <c r="AR113" s="161"/>
      <c r="AS113" s="160"/>
      <c r="AT113" s="160"/>
      <c r="AU113" s="161"/>
      <c r="AV113" s="161"/>
      <c r="AW113" s="160"/>
      <c r="AX113" s="161"/>
      <c r="AY113" s="161"/>
      <c r="AZ113" s="160"/>
      <c r="BA113" s="2"/>
    </row>
    <row r="114" spans="1:53" ht="306" customHeight="1" x14ac:dyDescent="0.3">
      <c r="A114" s="82" t="s">
        <v>274</v>
      </c>
      <c r="B114" s="83" t="s">
        <v>275</v>
      </c>
      <c r="C114" s="84" t="s">
        <v>49</v>
      </c>
      <c r="D114" s="52" t="s">
        <v>276</v>
      </c>
      <c r="E114" s="52" t="s">
        <v>51</v>
      </c>
      <c r="F114" s="85"/>
      <c r="G114" s="85"/>
      <c r="H114" s="85"/>
      <c r="I114" s="85"/>
      <c r="J114" s="85"/>
      <c r="K114" s="85"/>
      <c r="L114" s="85"/>
      <c r="M114" s="85"/>
      <c r="N114" s="85"/>
      <c r="O114" s="85"/>
      <c r="P114" s="85"/>
      <c r="Q114" s="85"/>
      <c r="R114" s="85"/>
      <c r="S114" s="85"/>
      <c r="T114" s="85"/>
      <c r="U114" s="85"/>
      <c r="V114" s="85"/>
      <c r="W114" s="85"/>
      <c r="X114" s="85"/>
      <c r="Y114" s="85"/>
      <c r="Z114" s="85" t="s">
        <v>277</v>
      </c>
      <c r="AA114" s="111" t="s">
        <v>56</v>
      </c>
      <c r="AB114" s="111" t="s">
        <v>278</v>
      </c>
      <c r="AC114" s="7" t="s">
        <v>514</v>
      </c>
      <c r="AD114" s="56" t="s">
        <v>56</v>
      </c>
      <c r="AE114" s="7" t="s">
        <v>515</v>
      </c>
      <c r="AF114" s="116" t="s">
        <v>27</v>
      </c>
      <c r="AG114" s="117" t="s">
        <v>148</v>
      </c>
      <c r="AH114" s="148">
        <v>83.6</v>
      </c>
      <c r="AI114" s="148">
        <v>83.6</v>
      </c>
      <c r="AJ114" s="148">
        <v>877.3</v>
      </c>
      <c r="AK114" s="148"/>
      <c r="AL114" s="148"/>
      <c r="AM114" s="91"/>
      <c r="AN114" s="91">
        <v>83.6</v>
      </c>
      <c r="AO114" s="91">
        <v>83.6</v>
      </c>
      <c r="AP114" s="148">
        <v>877.3</v>
      </c>
      <c r="AQ114" s="148"/>
      <c r="AR114" s="148"/>
      <c r="AS114" s="91"/>
      <c r="AT114" s="91">
        <v>83.6</v>
      </c>
      <c r="AU114" s="148">
        <v>877.3</v>
      </c>
      <c r="AV114" s="148"/>
      <c r="AW114" s="91">
        <v>83.6</v>
      </c>
      <c r="AX114" s="148">
        <v>877.3</v>
      </c>
      <c r="AY114" s="148"/>
      <c r="AZ114" s="92" t="s">
        <v>59</v>
      </c>
      <c r="BA114" s="2"/>
    </row>
    <row r="115" spans="1:53" ht="169.5" customHeight="1" x14ac:dyDescent="0.3">
      <c r="A115" s="93"/>
      <c r="B115" s="94"/>
      <c r="C115" s="95"/>
      <c r="D115" s="60"/>
      <c r="E115" s="60"/>
      <c r="F115" s="96"/>
      <c r="G115" s="96"/>
      <c r="H115" s="96"/>
      <c r="I115" s="96"/>
      <c r="J115" s="96"/>
      <c r="K115" s="96"/>
      <c r="L115" s="96"/>
      <c r="M115" s="96"/>
      <c r="N115" s="96"/>
      <c r="O115" s="96"/>
      <c r="P115" s="96"/>
      <c r="Q115" s="96"/>
      <c r="R115" s="96"/>
      <c r="S115" s="96"/>
      <c r="T115" s="96"/>
      <c r="U115" s="96"/>
      <c r="V115" s="96"/>
      <c r="W115" s="96"/>
      <c r="X115" s="96"/>
      <c r="Y115" s="96"/>
      <c r="Z115" s="96" t="s">
        <v>279</v>
      </c>
      <c r="AA115" s="96" t="s">
        <v>56</v>
      </c>
      <c r="AB115" s="96" t="s">
        <v>280</v>
      </c>
      <c r="AC115" s="60" t="s">
        <v>567</v>
      </c>
      <c r="AD115" s="60" t="s">
        <v>565</v>
      </c>
      <c r="AE115" s="60" t="s">
        <v>568</v>
      </c>
      <c r="AF115" s="103"/>
      <c r="AG115" s="102"/>
      <c r="AH115" s="101" t="s">
        <v>65</v>
      </c>
      <c r="AI115" s="101" t="s">
        <v>65</v>
      </c>
      <c r="AJ115" s="101" t="s">
        <v>65</v>
      </c>
      <c r="AK115" s="101" t="s">
        <v>65</v>
      </c>
      <c r="AL115" s="101" t="s">
        <v>65</v>
      </c>
      <c r="AM115" s="101" t="s">
        <v>65</v>
      </c>
      <c r="AN115" s="101" t="s">
        <v>65</v>
      </c>
      <c r="AO115" s="101" t="s">
        <v>65</v>
      </c>
      <c r="AP115" s="101" t="s">
        <v>65</v>
      </c>
      <c r="AQ115" s="101" t="s">
        <v>65</v>
      </c>
      <c r="AR115" s="101" t="s">
        <v>65</v>
      </c>
      <c r="AS115" s="101" t="s">
        <v>65</v>
      </c>
      <c r="AT115" s="101" t="s">
        <v>65</v>
      </c>
      <c r="AU115" s="101" t="s">
        <v>65</v>
      </c>
      <c r="AV115" s="101" t="s">
        <v>65</v>
      </c>
      <c r="AW115" s="101" t="s">
        <v>65</v>
      </c>
      <c r="AX115" s="101" t="s">
        <v>65</v>
      </c>
      <c r="AY115" s="101" t="s">
        <v>65</v>
      </c>
      <c r="AZ115" s="101"/>
      <c r="BA115" s="2"/>
    </row>
    <row r="116" spans="1:53" ht="180" customHeight="1" x14ac:dyDescent="0.3">
      <c r="A116" s="93"/>
      <c r="B116" s="94"/>
      <c r="C116" s="95"/>
      <c r="D116" s="60"/>
      <c r="E116" s="60"/>
      <c r="F116" s="96" t="s">
        <v>281</v>
      </c>
      <c r="G116" s="96" t="s">
        <v>56</v>
      </c>
      <c r="H116" s="96" t="s">
        <v>282</v>
      </c>
      <c r="I116" s="96" t="s">
        <v>82</v>
      </c>
      <c r="J116" s="96"/>
      <c r="K116" s="96"/>
      <c r="L116" s="96"/>
      <c r="M116" s="96"/>
      <c r="N116" s="96"/>
      <c r="O116" s="96"/>
      <c r="P116" s="96"/>
      <c r="Q116" s="96"/>
      <c r="R116" s="96"/>
      <c r="S116" s="96"/>
      <c r="T116" s="96"/>
      <c r="U116" s="96"/>
      <c r="V116" s="96"/>
      <c r="W116" s="96"/>
      <c r="X116" s="96"/>
      <c r="Y116" s="96"/>
      <c r="Z116" s="96"/>
      <c r="AA116" s="96"/>
      <c r="AB116" s="96"/>
      <c r="AC116" s="60"/>
      <c r="AD116" s="60"/>
      <c r="AE116" s="60"/>
      <c r="AF116" s="103"/>
      <c r="AG116" s="102" t="s">
        <v>626</v>
      </c>
      <c r="AH116" s="101" t="s">
        <v>65</v>
      </c>
      <c r="AI116" s="101" t="s">
        <v>65</v>
      </c>
      <c r="AJ116" s="101"/>
      <c r="AK116" s="101" t="s">
        <v>65</v>
      </c>
      <c r="AL116" s="101" t="s">
        <v>65</v>
      </c>
      <c r="AM116" s="101" t="s">
        <v>65</v>
      </c>
      <c r="AN116" s="101" t="s">
        <v>65</v>
      </c>
      <c r="AO116" s="101" t="s">
        <v>65</v>
      </c>
      <c r="AP116" s="101"/>
      <c r="AQ116" s="101" t="s">
        <v>65</v>
      </c>
      <c r="AR116" s="101" t="s">
        <v>65</v>
      </c>
      <c r="AS116" s="101" t="s">
        <v>65</v>
      </c>
      <c r="AT116" s="101" t="s">
        <v>65</v>
      </c>
      <c r="AU116" s="101"/>
      <c r="AV116" s="101" t="s">
        <v>65</v>
      </c>
      <c r="AW116" s="101" t="s">
        <v>65</v>
      </c>
      <c r="AX116" s="101"/>
      <c r="AY116" s="101" t="s">
        <v>65</v>
      </c>
      <c r="AZ116" s="101"/>
      <c r="BA116" s="2"/>
    </row>
    <row r="117" spans="1:53" ht="184.5" customHeight="1" x14ac:dyDescent="0.3">
      <c r="A117" s="82" t="s">
        <v>283</v>
      </c>
      <c r="B117" s="83" t="s">
        <v>284</v>
      </c>
      <c r="C117" s="84" t="s">
        <v>285</v>
      </c>
      <c r="D117" s="52" t="s">
        <v>286</v>
      </c>
      <c r="E117" s="52" t="s">
        <v>287</v>
      </c>
      <c r="F117" s="85"/>
      <c r="G117" s="85"/>
      <c r="H117" s="85"/>
      <c r="I117" s="85"/>
      <c r="J117" s="85"/>
      <c r="K117" s="85"/>
      <c r="L117" s="85"/>
      <c r="M117" s="85"/>
      <c r="N117" s="85"/>
      <c r="O117" s="85"/>
      <c r="P117" s="85"/>
      <c r="Q117" s="85"/>
      <c r="R117" s="85"/>
      <c r="S117" s="85"/>
      <c r="T117" s="85"/>
      <c r="U117" s="85"/>
      <c r="V117" s="85"/>
      <c r="W117" s="85"/>
      <c r="X117" s="85"/>
      <c r="Y117" s="85"/>
      <c r="Z117" s="85"/>
      <c r="AA117" s="85"/>
      <c r="AB117" s="86"/>
      <c r="AC117" s="105" t="s">
        <v>516</v>
      </c>
      <c r="AD117" s="87" t="s">
        <v>56</v>
      </c>
      <c r="AE117" s="106" t="s">
        <v>517</v>
      </c>
      <c r="AF117" s="120" t="s">
        <v>27</v>
      </c>
      <c r="AG117" s="119" t="s">
        <v>288</v>
      </c>
      <c r="AH117" s="91">
        <v>4151.6000000000004</v>
      </c>
      <c r="AI117" s="91">
        <v>3656.6</v>
      </c>
      <c r="AJ117" s="91">
        <v>4308.2</v>
      </c>
      <c r="AK117" s="91">
        <v>4216.1000000000004</v>
      </c>
      <c r="AL117" s="91">
        <v>4216.1000000000004</v>
      </c>
      <c r="AM117" s="91">
        <v>4216.1000000000004</v>
      </c>
      <c r="AN117" s="91">
        <v>4151.6000000000004</v>
      </c>
      <c r="AO117" s="91">
        <v>3656.6</v>
      </c>
      <c r="AP117" s="91">
        <v>4308.2</v>
      </c>
      <c r="AQ117" s="91">
        <v>4216.1000000000004</v>
      </c>
      <c r="AR117" s="91">
        <v>4216.1000000000004</v>
      </c>
      <c r="AS117" s="91">
        <v>4216.1000000000004</v>
      </c>
      <c r="AT117" s="91">
        <v>3656.6</v>
      </c>
      <c r="AU117" s="91">
        <v>4308.2</v>
      </c>
      <c r="AV117" s="91">
        <v>4216.1000000000004</v>
      </c>
      <c r="AW117" s="91">
        <v>3656.6</v>
      </c>
      <c r="AX117" s="91">
        <v>4308.2</v>
      </c>
      <c r="AY117" s="91">
        <v>4216.1000000000004</v>
      </c>
      <c r="AZ117" s="92" t="s">
        <v>289</v>
      </c>
      <c r="BA117" s="2"/>
    </row>
    <row r="118" spans="1:53" ht="153" customHeight="1" x14ac:dyDescent="0.3">
      <c r="A118" s="93"/>
      <c r="B118" s="94"/>
      <c r="C118" s="95" t="s">
        <v>49</v>
      </c>
      <c r="D118" s="60" t="s">
        <v>290</v>
      </c>
      <c r="E118" s="60" t="s">
        <v>51</v>
      </c>
      <c r="F118" s="96"/>
      <c r="G118" s="96"/>
      <c r="H118" s="96"/>
      <c r="I118" s="96"/>
      <c r="J118" s="96"/>
      <c r="K118" s="96"/>
      <c r="L118" s="96"/>
      <c r="M118" s="96"/>
      <c r="N118" s="96"/>
      <c r="O118" s="96"/>
      <c r="P118" s="96"/>
      <c r="Q118" s="96"/>
      <c r="R118" s="96"/>
      <c r="S118" s="96"/>
      <c r="T118" s="96"/>
      <c r="U118" s="96"/>
      <c r="V118" s="96"/>
      <c r="W118" s="96"/>
      <c r="X118" s="96"/>
      <c r="Y118" s="96"/>
      <c r="Z118" s="96"/>
      <c r="AA118" s="96"/>
      <c r="AB118" s="125"/>
      <c r="AC118" s="28" t="s">
        <v>518</v>
      </c>
      <c r="AD118" s="54" t="s">
        <v>56</v>
      </c>
      <c r="AE118" s="54" t="s">
        <v>519</v>
      </c>
      <c r="AF118" s="103"/>
      <c r="AG118" s="102"/>
      <c r="AH118" s="101" t="s">
        <v>65</v>
      </c>
      <c r="AI118" s="101" t="s">
        <v>65</v>
      </c>
      <c r="AJ118" s="101" t="s">
        <v>65</v>
      </c>
      <c r="AK118" s="101" t="s">
        <v>65</v>
      </c>
      <c r="AL118" s="101" t="s">
        <v>65</v>
      </c>
      <c r="AM118" s="101" t="s">
        <v>65</v>
      </c>
      <c r="AN118" s="101" t="s">
        <v>65</v>
      </c>
      <c r="AO118" s="101" t="s">
        <v>65</v>
      </c>
      <c r="AP118" s="101" t="s">
        <v>65</v>
      </c>
      <c r="AQ118" s="101" t="s">
        <v>65</v>
      </c>
      <c r="AR118" s="101" t="s">
        <v>65</v>
      </c>
      <c r="AS118" s="101" t="s">
        <v>65</v>
      </c>
      <c r="AT118" s="101" t="s">
        <v>65</v>
      </c>
      <c r="AU118" s="101" t="s">
        <v>65</v>
      </c>
      <c r="AV118" s="101" t="s">
        <v>65</v>
      </c>
      <c r="AW118" s="101" t="s">
        <v>65</v>
      </c>
      <c r="AX118" s="101" t="s">
        <v>65</v>
      </c>
      <c r="AY118" s="101" t="s">
        <v>65</v>
      </c>
      <c r="AZ118" s="101"/>
      <c r="BA118" s="2"/>
    </row>
    <row r="119" spans="1:53" ht="192" customHeight="1" x14ac:dyDescent="0.3">
      <c r="A119" s="82" t="s">
        <v>291</v>
      </c>
      <c r="B119" s="83" t="s">
        <v>292</v>
      </c>
      <c r="C119" s="84" t="s">
        <v>293</v>
      </c>
      <c r="D119" s="52" t="s">
        <v>294</v>
      </c>
      <c r="E119" s="52" t="s">
        <v>295</v>
      </c>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162" t="s">
        <v>612</v>
      </c>
      <c r="AD119" s="54" t="s">
        <v>56</v>
      </c>
      <c r="AE119" s="54" t="s">
        <v>613</v>
      </c>
      <c r="AF119" s="120" t="s">
        <v>233</v>
      </c>
      <c r="AG119" s="119" t="s">
        <v>296</v>
      </c>
      <c r="AH119" s="91">
        <v>11390.5</v>
      </c>
      <c r="AI119" s="91">
        <v>5623.8</v>
      </c>
      <c r="AJ119" s="91">
        <v>21221.3</v>
      </c>
      <c r="AK119" s="91">
        <v>9289</v>
      </c>
      <c r="AL119" s="91">
        <v>8199</v>
      </c>
      <c r="AM119" s="91">
        <v>0</v>
      </c>
      <c r="AN119" s="91">
        <v>7335.5</v>
      </c>
      <c r="AO119" s="91">
        <v>5623.8</v>
      </c>
      <c r="AP119" s="91">
        <f>21221.3-6396</f>
        <v>14825.3</v>
      </c>
      <c r="AQ119" s="91">
        <f>9289-1399</f>
        <v>7890</v>
      </c>
      <c r="AR119" s="91">
        <f>8199-928</f>
        <v>7271</v>
      </c>
      <c r="AS119" s="91">
        <v>0</v>
      </c>
      <c r="AT119" s="91">
        <v>5623.8</v>
      </c>
      <c r="AU119" s="91">
        <v>21221.3</v>
      </c>
      <c r="AV119" s="91">
        <v>9289</v>
      </c>
      <c r="AW119" s="91">
        <v>5623.8</v>
      </c>
      <c r="AX119" s="91">
        <f>21221.3-6396</f>
        <v>14825.3</v>
      </c>
      <c r="AY119" s="91">
        <f>9289-1399</f>
        <v>7890</v>
      </c>
      <c r="AZ119" s="92" t="s">
        <v>59</v>
      </c>
      <c r="BA119" s="2"/>
    </row>
    <row r="120" spans="1:53" ht="153" customHeight="1" x14ac:dyDescent="0.3">
      <c r="A120" s="93"/>
      <c r="B120" s="94"/>
      <c r="C120" s="95" t="s">
        <v>49</v>
      </c>
      <c r="D120" s="60" t="s">
        <v>297</v>
      </c>
      <c r="E120" s="60" t="s">
        <v>51</v>
      </c>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60"/>
      <c r="AD120" s="60"/>
      <c r="AE120" s="60"/>
      <c r="AF120" s="103"/>
      <c r="AG120" s="102"/>
      <c r="AH120" s="101" t="s">
        <v>65</v>
      </c>
      <c r="AI120" s="101" t="s">
        <v>65</v>
      </c>
      <c r="AJ120" s="101" t="s">
        <v>65</v>
      </c>
      <c r="AK120" s="101" t="s">
        <v>65</v>
      </c>
      <c r="AL120" s="101" t="s">
        <v>65</v>
      </c>
      <c r="AM120" s="101" t="s">
        <v>65</v>
      </c>
      <c r="AN120" s="101" t="s">
        <v>65</v>
      </c>
      <c r="AO120" s="101" t="s">
        <v>65</v>
      </c>
      <c r="AP120" s="101" t="s">
        <v>65</v>
      </c>
      <c r="AQ120" s="101" t="s">
        <v>65</v>
      </c>
      <c r="AR120" s="101" t="s">
        <v>65</v>
      </c>
      <c r="AS120" s="101" t="s">
        <v>65</v>
      </c>
      <c r="AT120" s="101" t="s">
        <v>65</v>
      </c>
      <c r="AU120" s="101" t="s">
        <v>65</v>
      </c>
      <c r="AV120" s="101" t="s">
        <v>65</v>
      </c>
      <c r="AW120" s="101" t="s">
        <v>65</v>
      </c>
      <c r="AX120" s="101" t="s">
        <v>65</v>
      </c>
      <c r="AY120" s="101" t="s">
        <v>65</v>
      </c>
      <c r="AZ120" s="101"/>
      <c r="BA120" s="2"/>
    </row>
    <row r="121" spans="1:53" s="62" customFormat="1" ht="101.25" customHeight="1" x14ac:dyDescent="0.3">
      <c r="A121" s="76" t="s">
        <v>298</v>
      </c>
      <c r="B121" s="77" t="s">
        <v>299</v>
      </c>
      <c r="C121" s="78" t="s">
        <v>42</v>
      </c>
      <c r="D121" s="78" t="s">
        <v>42</v>
      </c>
      <c r="E121" s="78" t="s">
        <v>42</v>
      </c>
      <c r="F121" s="79" t="s">
        <v>42</v>
      </c>
      <c r="G121" s="79" t="s">
        <v>42</v>
      </c>
      <c r="H121" s="79" t="s">
        <v>42</v>
      </c>
      <c r="I121" s="79" t="s">
        <v>42</v>
      </c>
      <c r="J121" s="79" t="s">
        <v>42</v>
      </c>
      <c r="K121" s="79" t="s">
        <v>42</v>
      </c>
      <c r="L121" s="79" t="s">
        <v>42</v>
      </c>
      <c r="M121" s="79" t="s">
        <v>42</v>
      </c>
      <c r="N121" s="79" t="s">
        <v>42</v>
      </c>
      <c r="O121" s="79" t="s">
        <v>42</v>
      </c>
      <c r="P121" s="79" t="s">
        <v>42</v>
      </c>
      <c r="Q121" s="79" t="s">
        <v>42</v>
      </c>
      <c r="R121" s="79" t="s">
        <v>42</v>
      </c>
      <c r="S121" s="79" t="s">
        <v>42</v>
      </c>
      <c r="T121" s="79" t="s">
        <v>42</v>
      </c>
      <c r="U121" s="79" t="s">
        <v>42</v>
      </c>
      <c r="V121" s="79" t="s">
        <v>42</v>
      </c>
      <c r="W121" s="79" t="s">
        <v>42</v>
      </c>
      <c r="X121" s="79" t="s">
        <v>42</v>
      </c>
      <c r="Y121" s="79" t="s">
        <v>42</v>
      </c>
      <c r="Z121" s="79" t="s">
        <v>42</v>
      </c>
      <c r="AA121" s="79" t="s">
        <v>42</v>
      </c>
      <c r="AB121" s="79" t="s">
        <v>42</v>
      </c>
      <c r="AC121" s="78" t="s">
        <v>42</v>
      </c>
      <c r="AD121" s="78" t="s">
        <v>42</v>
      </c>
      <c r="AE121" s="78" t="s">
        <v>42</v>
      </c>
      <c r="AF121" s="80" t="s">
        <v>42</v>
      </c>
      <c r="AG121" s="80" t="s">
        <v>42</v>
      </c>
      <c r="AH121" s="68">
        <v>1172791.3999999999</v>
      </c>
      <c r="AI121" s="68">
        <v>1158754</v>
      </c>
      <c r="AJ121" s="68">
        <f>AJ122</f>
        <v>1266327.0000000007</v>
      </c>
      <c r="AK121" s="68">
        <f>AK122</f>
        <v>1287794.2999999998</v>
      </c>
      <c r="AL121" s="68">
        <f t="shared" ref="AL121:AM121" si="25">AL122</f>
        <v>1370621.7</v>
      </c>
      <c r="AM121" s="68">
        <f t="shared" si="25"/>
        <v>1471959.2</v>
      </c>
      <c r="AN121" s="68">
        <v>1091418.1000000001</v>
      </c>
      <c r="AO121" s="68">
        <v>1085501.8</v>
      </c>
      <c r="AP121" s="68">
        <f>AP122</f>
        <v>1202566.0000000002</v>
      </c>
      <c r="AQ121" s="68">
        <f>AQ122</f>
        <v>1263281.2</v>
      </c>
      <c r="AR121" s="68">
        <f t="shared" ref="AR121" si="26">AR122</f>
        <v>1345693.2</v>
      </c>
      <c r="AS121" s="68">
        <f t="shared" ref="AS121" si="27">AS122</f>
        <v>1446603.5999999999</v>
      </c>
      <c r="AT121" s="68">
        <v>1158754</v>
      </c>
      <c r="AU121" s="68">
        <f>AU122</f>
        <v>1266327.0000000007</v>
      </c>
      <c r="AV121" s="68">
        <f>AV122</f>
        <v>1287794.2999999998</v>
      </c>
      <c r="AW121" s="68">
        <v>1085501.8</v>
      </c>
      <c r="AX121" s="68">
        <f>AX122</f>
        <v>1202566.0000000002</v>
      </c>
      <c r="AY121" s="68">
        <f>AY122</f>
        <v>1263281.2</v>
      </c>
      <c r="AZ121" s="81"/>
      <c r="BA121" s="61"/>
    </row>
    <row r="122" spans="1:53" ht="33.75" customHeight="1" x14ac:dyDescent="0.3">
      <c r="A122" s="76" t="s">
        <v>300</v>
      </c>
      <c r="B122" s="77" t="s">
        <v>301</v>
      </c>
      <c r="C122" s="78" t="s">
        <v>42</v>
      </c>
      <c r="D122" s="78" t="s">
        <v>42</v>
      </c>
      <c r="E122" s="78" t="s">
        <v>42</v>
      </c>
      <c r="F122" s="79" t="s">
        <v>42</v>
      </c>
      <c r="G122" s="79" t="s">
        <v>42</v>
      </c>
      <c r="H122" s="79" t="s">
        <v>42</v>
      </c>
      <c r="I122" s="79" t="s">
        <v>42</v>
      </c>
      <c r="J122" s="79" t="s">
        <v>42</v>
      </c>
      <c r="K122" s="79" t="s">
        <v>42</v>
      </c>
      <c r="L122" s="79" t="s">
        <v>42</v>
      </c>
      <c r="M122" s="79" t="s">
        <v>42</v>
      </c>
      <c r="N122" s="79" t="s">
        <v>42</v>
      </c>
      <c r="O122" s="79" t="s">
        <v>42</v>
      </c>
      <c r="P122" s="79" t="s">
        <v>42</v>
      </c>
      <c r="Q122" s="79" t="s">
        <v>42</v>
      </c>
      <c r="R122" s="79" t="s">
        <v>42</v>
      </c>
      <c r="S122" s="79" t="s">
        <v>42</v>
      </c>
      <c r="T122" s="79" t="s">
        <v>42</v>
      </c>
      <c r="U122" s="79" t="s">
        <v>42</v>
      </c>
      <c r="V122" s="79" t="s">
        <v>42</v>
      </c>
      <c r="W122" s="79" t="s">
        <v>42</v>
      </c>
      <c r="X122" s="79" t="s">
        <v>42</v>
      </c>
      <c r="Y122" s="79" t="s">
        <v>42</v>
      </c>
      <c r="Z122" s="79" t="s">
        <v>42</v>
      </c>
      <c r="AA122" s="79" t="s">
        <v>42</v>
      </c>
      <c r="AB122" s="79" t="s">
        <v>42</v>
      </c>
      <c r="AC122" s="78" t="s">
        <v>42</v>
      </c>
      <c r="AD122" s="78" t="s">
        <v>42</v>
      </c>
      <c r="AE122" s="78" t="s">
        <v>42</v>
      </c>
      <c r="AF122" s="80" t="s">
        <v>42</v>
      </c>
      <c r="AG122" s="80" t="s">
        <v>42</v>
      </c>
      <c r="AH122" s="68">
        <v>1172791.3999999999</v>
      </c>
      <c r="AI122" s="68">
        <v>1158754</v>
      </c>
      <c r="AJ122" s="68">
        <f>AJ123+AJ130+AJ131+AJ136+AJ138+AJ143+AJ146+AJ152+AJ154+AJ158+AJ159+AJ167+AJ168</f>
        <v>1266327.0000000007</v>
      </c>
      <c r="AK122" s="68">
        <f t="shared" ref="AK122:AM122" si="28">AK123+AK130+AK131+AK136+AK138+AK143+AK146+AK152+AK154+AK158+AK159+AK167+AK168</f>
        <v>1287794.2999999998</v>
      </c>
      <c r="AL122" s="68">
        <f t="shared" si="28"/>
        <v>1370621.7</v>
      </c>
      <c r="AM122" s="68">
        <f t="shared" si="28"/>
        <v>1471959.2</v>
      </c>
      <c r="AN122" s="68">
        <v>1091418.1000000001</v>
      </c>
      <c r="AO122" s="68">
        <v>1085501.8</v>
      </c>
      <c r="AP122" s="68">
        <f>AP123+AP130+AP131+AP136+AP138+AP143+AP146+AP152+AP154+AP158+AP159+AP167+AP168</f>
        <v>1202566.0000000002</v>
      </c>
      <c r="AQ122" s="68">
        <f t="shared" ref="AQ122:AS122" si="29">AQ123+AQ130+AQ131+AQ136+AQ138+AQ143+AQ146+AQ152+AQ154+AQ158+AQ159+AQ167+AQ168</f>
        <v>1263281.2</v>
      </c>
      <c r="AR122" s="68">
        <f t="shared" si="29"/>
        <v>1345693.2</v>
      </c>
      <c r="AS122" s="68">
        <f t="shared" si="29"/>
        <v>1446603.5999999999</v>
      </c>
      <c r="AT122" s="68">
        <v>1158754</v>
      </c>
      <c r="AU122" s="68">
        <f>AU123+AU130+AU131+AU136+AU138+AU143+AU146+AU152+AU154+AU158+AU159+AU167+AU168</f>
        <v>1266327.0000000007</v>
      </c>
      <c r="AV122" s="68">
        <f t="shared" ref="AV122" si="30">AV123+AV130+AV131+AV136+AV138+AV143+AV146+AV152+AV154+AV158+AV159+AV167+AV168</f>
        <v>1287794.2999999998</v>
      </c>
      <c r="AW122" s="68">
        <v>1085501.8</v>
      </c>
      <c r="AX122" s="68">
        <f>AX123+AX130+AX131+AX136+AX138+AX143+AX146+AX152+AX154+AX158+AX159+AX167+AX168</f>
        <v>1202566.0000000002</v>
      </c>
      <c r="AY122" s="68">
        <f t="shared" ref="AY122" si="31">AY123+AY130+AY131+AY136+AY138+AY143+AY146+AY152+AY154+AY158+AY159+AY167+AY168</f>
        <v>1263281.2</v>
      </c>
      <c r="AZ122" s="81"/>
      <c r="BA122" s="2"/>
    </row>
    <row r="123" spans="1:53" ht="256.5" customHeight="1" x14ac:dyDescent="0.3">
      <c r="A123" s="82" t="s">
        <v>302</v>
      </c>
      <c r="B123" s="83" t="s">
        <v>303</v>
      </c>
      <c r="C123" s="84" t="s">
        <v>49</v>
      </c>
      <c r="D123" s="52" t="s">
        <v>304</v>
      </c>
      <c r="E123" s="52" t="s">
        <v>51</v>
      </c>
      <c r="F123" s="85"/>
      <c r="G123" s="85"/>
      <c r="H123" s="85"/>
      <c r="I123" s="85"/>
      <c r="J123" s="85"/>
      <c r="K123" s="85"/>
      <c r="L123" s="85"/>
      <c r="M123" s="85"/>
      <c r="N123" s="85"/>
      <c r="O123" s="85"/>
      <c r="P123" s="85"/>
      <c r="Q123" s="85"/>
      <c r="R123" s="85"/>
      <c r="S123" s="85"/>
      <c r="T123" s="85"/>
      <c r="U123" s="85"/>
      <c r="V123" s="85"/>
      <c r="W123" s="85" t="s">
        <v>305</v>
      </c>
      <c r="X123" s="85" t="s">
        <v>306</v>
      </c>
      <c r="Y123" s="85" t="s">
        <v>307</v>
      </c>
      <c r="Z123" s="85"/>
      <c r="AA123" s="85"/>
      <c r="AB123" s="85"/>
      <c r="AC123" s="162" t="s">
        <v>488</v>
      </c>
      <c r="AD123" s="163" t="s">
        <v>56</v>
      </c>
      <c r="AE123" s="164" t="s">
        <v>489</v>
      </c>
      <c r="AF123" s="120" t="s">
        <v>308</v>
      </c>
      <c r="AG123" s="119" t="s">
        <v>148</v>
      </c>
      <c r="AH123" s="91">
        <v>3987.4</v>
      </c>
      <c r="AI123" s="91">
        <v>3987.4</v>
      </c>
      <c r="AJ123" s="91">
        <v>5312.3</v>
      </c>
      <c r="AK123" s="91">
        <v>5168.8</v>
      </c>
      <c r="AL123" s="91">
        <v>5167.8999999999996</v>
      </c>
      <c r="AM123" s="91"/>
      <c r="AN123" s="91">
        <v>3954.4</v>
      </c>
      <c r="AO123" s="91">
        <v>3954.4</v>
      </c>
      <c r="AP123" s="91">
        <f>5312.3-278.8</f>
        <v>5033.5</v>
      </c>
      <c r="AQ123" s="91">
        <v>5168.8</v>
      </c>
      <c r="AR123" s="91">
        <v>5167.8999999999996</v>
      </c>
      <c r="AS123" s="91"/>
      <c r="AT123" s="91">
        <v>3987.4</v>
      </c>
      <c r="AU123" s="91">
        <v>5312.3</v>
      </c>
      <c r="AV123" s="91">
        <v>5168.8</v>
      </c>
      <c r="AW123" s="91">
        <v>3954.4</v>
      </c>
      <c r="AX123" s="91">
        <f>5312.3-278.8</f>
        <v>5033.5</v>
      </c>
      <c r="AY123" s="91">
        <v>5168.8</v>
      </c>
      <c r="AZ123" s="92" t="s">
        <v>59</v>
      </c>
      <c r="BA123" s="2"/>
    </row>
    <row r="124" spans="1:53" ht="225" customHeight="1" x14ac:dyDescent="0.3">
      <c r="A124" s="82"/>
      <c r="B124" s="83"/>
      <c r="C124" s="84"/>
      <c r="D124" s="52"/>
      <c r="E124" s="52"/>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21" t="s">
        <v>520</v>
      </c>
      <c r="AD124" s="19"/>
      <c r="AE124" s="49" t="s">
        <v>493</v>
      </c>
      <c r="AF124" s="120"/>
      <c r="AG124" s="119"/>
      <c r="AH124" s="91"/>
      <c r="AI124" s="91"/>
      <c r="AJ124" s="91"/>
      <c r="AK124" s="91"/>
      <c r="AL124" s="91"/>
      <c r="AM124" s="91"/>
      <c r="AN124" s="91"/>
      <c r="AO124" s="91"/>
      <c r="AP124" s="91"/>
      <c r="AQ124" s="91"/>
      <c r="AR124" s="91"/>
      <c r="AS124" s="91"/>
      <c r="AT124" s="91"/>
      <c r="AU124" s="91"/>
      <c r="AV124" s="91"/>
      <c r="AW124" s="91"/>
      <c r="AX124" s="91"/>
      <c r="AY124" s="91"/>
      <c r="AZ124" s="92"/>
      <c r="BA124" s="2"/>
    </row>
    <row r="125" spans="1:53" ht="105.6" x14ac:dyDescent="0.3">
      <c r="A125" s="82"/>
      <c r="B125" s="83"/>
      <c r="C125" s="84"/>
      <c r="D125" s="52"/>
      <c r="E125" s="52"/>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12" t="s">
        <v>494</v>
      </c>
      <c r="AD125" s="13"/>
      <c r="AE125" s="13" t="s">
        <v>495</v>
      </c>
      <c r="AF125" s="120"/>
      <c r="AG125" s="119"/>
      <c r="AH125" s="91"/>
      <c r="AI125" s="91"/>
      <c r="AJ125" s="91"/>
      <c r="AK125" s="91"/>
      <c r="AL125" s="91"/>
      <c r="AM125" s="91"/>
      <c r="AN125" s="91"/>
      <c r="AO125" s="91"/>
      <c r="AP125" s="91"/>
      <c r="AQ125" s="91"/>
      <c r="AR125" s="91"/>
      <c r="AS125" s="91"/>
      <c r="AT125" s="91"/>
      <c r="AU125" s="91"/>
      <c r="AV125" s="91"/>
      <c r="AW125" s="91"/>
      <c r="AX125" s="91"/>
      <c r="AY125" s="91"/>
      <c r="AZ125" s="92"/>
      <c r="BA125" s="2"/>
    </row>
    <row r="126" spans="1:53" ht="224.4" x14ac:dyDescent="0.3">
      <c r="A126" s="82"/>
      <c r="B126" s="83"/>
      <c r="C126" s="84"/>
      <c r="D126" s="52"/>
      <c r="E126" s="52"/>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5" t="s">
        <v>496</v>
      </c>
      <c r="AD126" s="6" t="s">
        <v>56</v>
      </c>
      <c r="AE126" s="6" t="s">
        <v>497</v>
      </c>
      <c r="AF126" s="120"/>
      <c r="AG126" s="119"/>
      <c r="AH126" s="91"/>
      <c r="AI126" s="91"/>
      <c r="AJ126" s="91"/>
      <c r="AK126" s="91"/>
      <c r="AL126" s="91"/>
      <c r="AM126" s="91"/>
      <c r="AN126" s="91"/>
      <c r="AO126" s="91"/>
      <c r="AP126" s="91"/>
      <c r="AQ126" s="91"/>
      <c r="AR126" s="91"/>
      <c r="AS126" s="91"/>
      <c r="AT126" s="91"/>
      <c r="AU126" s="91"/>
      <c r="AV126" s="91"/>
      <c r="AW126" s="91"/>
      <c r="AX126" s="91"/>
      <c r="AY126" s="91"/>
      <c r="AZ126" s="92"/>
      <c r="BA126" s="2"/>
    </row>
    <row r="127" spans="1:53" ht="171" customHeight="1" x14ac:dyDescent="0.3">
      <c r="A127" s="82"/>
      <c r="B127" s="83"/>
      <c r="C127" s="84"/>
      <c r="D127" s="52"/>
      <c r="E127" s="52"/>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9" t="s">
        <v>504</v>
      </c>
      <c r="AD127" s="44" t="s">
        <v>56</v>
      </c>
      <c r="AE127" s="44" t="s">
        <v>505</v>
      </c>
      <c r="AF127" s="120"/>
      <c r="AG127" s="119"/>
      <c r="AH127" s="91"/>
      <c r="AI127" s="91"/>
      <c r="AJ127" s="91"/>
      <c r="AK127" s="91"/>
      <c r="AL127" s="91"/>
      <c r="AM127" s="91"/>
      <c r="AN127" s="91"/>
      <c r="AO127" s="91"/>
      <c r="AP127" s="91"/>
      <c r="AQ127" s="91"/>
      <c r="AR127" s="91"/>
      <c r="AS127" s="91"/>
      <c r="AT127" s="91"/>
      <c r="AU127" s="91"/>
      <c r="AV127" s="91"/>
      <c r="AW127" s="91"/>
      <c r="AX127" s="91"/>
      <c r="AY127" s="91"/>
      <c r="AZ127" s="92"/>
      <c r="BA127" s="2"/>
    </row>
    <row r="128" spans="1:53" ht="171" customHeight="1" x14ac:dyDescent="0.3">
      <c r="A128" s="82"/>
      <c r="B128" s="83"/>
      <c r="C128" s="84"/>
      <c r="D128" s="52"/>
      <c r="E128" s="52"/>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13" t="s">
        <v>557</v>
      </c>
      <c r="AD128" s="42" t="s">
        <v>56</v>
      </c>
      <c r="AE128" s="59" t="s">
        <v>600</v>
      </c>
      <c r="AF128" s="120"/>
      <c r="AG128" s="119"/>
      <c r="AH128" s="91"/>
      <c r="AI128" s="91"/>
      <c r="AJ128" s="91"/>
      <c r="AK128" s="91"/>
      <c r="AL128" s="91"/>
      <c r="AM128" s="91"/>
      <c r="AN128" s="91"/>
      <c r="AO128" s="91"/>
      <c r="AP128" s="91"/>
      <c r="AQ128" s="91"/>
      <c r="AR128" s="91"/>
      <c r="AS128" s="91"/>
      <c r="AT128" s="91"/>
      <c r="AU128" s="91"/>
      <c r="AV128" s="91"/>
      <c r="AW128" s="91"/>
      <c r="AX128" s="91"/>
      <c r="AY128" s="91"/>
      <c r="AZ128" s="92"/>
      <c r="BA128" s="2"/>
    </row>
    <row r="129" spans="1:53" ht="171" customHeight="1" x14ac:dyDescent="0.3">
      <c r="A129" s="82"/>
      <c r="B129" s="83"/>
      <c r="C129" s="84"/>
      <c r="D129" s="52"/>
      <c r="E129" s="52"/>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21" t="s">
        <v>558</v>
      </c>
      <c r="AD129" s="42" t="s">
        <v>56</v>
      </c>
      <c r="AE129" s="59" t="s">
        <v>601</v>
      </c>
      <c r="AF129" s="120"/>
      <c r="AG129" s="119"/>
      <c r="AH129" s="91"/>
      <c r="AI129" s="91"/>
      <c r="AJ129" s="91"/>
      <c r="AK129" s="91"/>
      <c r="AL129" s="91"/>
      <c r="AM129" s="91"/>
      <c r="AN129" s="91"/>
      <c r="AO129" s="91"/>
      <c r="AP129" s="91"/>
      <c r="AQ129" s="91"/>
      <c r="AR129" s="91"/>
      <c r="AS129" s="91"/>
      <c r="AT129" s="91"/>
      <c r="AU129" s="91"/>
      <c r="AV129" s="91"/>
      <c r="AW129" s="91"/>
      <c r="AX129" s="91"/>
      <c r="AY129" s="91"/>
      <c r="AZ129" s="92"/>
      <c r="BA129" s="2"/>
    </row>
    <row r="130" spans="1:53" ht="270" customHeight="1" x14ac:dyDescent="0.3">
      <c r="A130" s="82" t="s">
        <v>309</v>
      </c>
      <c r="B130" s="83" t="s">
        <v>310</v>
      </c>
      <c r="C130" s="84" t="s">
        <v>49</v>
      </c>
      <c r="D130" s="52" t="s">
        <v>304</v>
      </c>
      <c r="E130" s="52" t="s">
        <v>51</v>
      </c>
      <c r="F130" s="85"/>
      <c r="G130" s="85"/>
      <c r="H130" s="85"/>
      <c r="I130" s="85"/>
      <c r="J130" s="85" t="s">
        <v>311</v>
      </c>
      <c r="K130" s="85" t="s">
        <v>56</v>
      </c>
      <c r="L130" s="85" t="s">
        <v>312</v>
      </c>
      <c r="M130" s="85"/>
      <c r="N130" s="85"/>
      <c r="O130" s="85"/>
      <c r="P130" s="85"/>
      <c r="Q130" s="85"/>
      <c r="R130" s="85"/>
      <c r="S130" s="85"/>
      <c r="T130" s="85"/>
      <c r="U130" s="85"/>
      <c r="V130" s="85"/>
      <c r="W130" s="85"/>
      <c r="X130" s="85"/>
      <c r="Y130" s="85"/>
      <c r="Z130" s="85"/>
      <c r="AA130" s="85"/>
      <c r="AB130" s="85"/>
      <c r="AC130" s="53"/>
      <c r="AD130" s="53"/>
      <c r="AE130" s="53"/>
      <c r="AF130" s="120" t="s">
        <v>308</v>
      </c>
      <c r="AG130" s="119" t="s">
        <v>313</v>
      </c>
      <c r="AH130" s="91">
        <v>220.2</v>
      </c>
      <c r="AI130" s="91">
        <v>59.7</v>
      </c>
      <c r="AJ130" s="91">
        <v>30.5</v>
      </c>
      <c r="AK130" s="91"/>
      <c r="AL130" s="91"/>
      <c r="AM130" s="91"/>
      <c r="AN130" s="91">
        <v>220.2</v>
      </c>
      <c r="AO130" s="91">
        <v>59.7</v>
      </c>
      <c r="AP130" s="91">
        <v>30.5</v>
      </c>
      <c r="AQ130" s="91"/>
      <c r="AR130" s="91"/>
      <c r="AS130" s="91"/>
      <c r="AT130" s="91">
        <v>59.7</v>
      </c>
      <c r="AU130" s="91">
        <v>30.5</v>
      </c>
      <c r="AV130" s="91"/>
      <c r="AW130" s="91">
        <v>59.7</v>
      </c>
      <c r="AX130" s="91">
        <v>30.5</v>
      </c>
      <c r="AY130" s="91"/>
      <c r="AZ130" s="92" t="s">
        <v>314</v>
      </c>
      <c r="BA130" s="2"/>
    </row>
    <row r="131" spans="1:53" ht="191.25" customHeight="1" x14ac:dyDescent="0.3">
      <c r="A131" s="165" t="s">
        <v>315</v>
      </c>
      <c r="B131" s="166" t="s">
        <v>316</v>
      </c>
      <c r="C131" s="167" t="s">
        <v>49</v>
      </c>
      <c r="D131" s="168" t="s">
        <v>304</v>
      </c>
      <c r="E131" s="168" t="s">
        <v>51</v>
      </c>
      <c r="F131" s="169"/>
      <c r="G131" s="169"/>
      <c r="H131" s="169"/>
      <c r="I131" s="169"/>
      <c r="J131" s="169"/>
      <c r="K131" s="169"/>
      <c r="L131" s="169"/>
      <c r="M131" s="169"/>
      <c r="N131" s="169"/>
      <c r="O131" s="169"/>
      <c r="P131" s="169"/>
      <c r="Q131" s="169"/>
      <c r="R131" s="169"/>
      <c r="S131" s="169"/>
      <c r="T131" s="169"/>
      <c r="U131" s="169"/>
      <c r="V131" s="169"/>
      <c r="W131" s="169" t="s">
        <v>317</v>
      </c>
      <c r="X131" s="169" t="s">
        <v>306</v>
      </c>
      <c r="Y131" s="169" t="s">
        <v>307</v>
      </c>
      <c r="Z131" s="169"/>
      <c r="AA131" s="169"/>
      <c r="AB131" s="169"/>
      <c r="AC131" s="13"/>
      <c r="AD131" s="13"/>
      <c r="AE131" s="13"/>
      <c r="AF131" s="170" t="s">
        <v>27</v>
      </c>
      <c r="AG131" s="171" t="s">
        <v>234</v>
      </c>
      <c r="AH131" s="132">
        <v>387.5</v>
      </c>
      <c r="AI131" s="132">
        <v>387.5</v>
      </c>
      <c r="AJ131" s="132">
        <v>394.8</v>
      </c>
      <c r="AK131" s="132">
        <v>395.9</v>
      </c>
      <c r="AL131" s="132">
        <v>395.9</v>
      </c>
      <c r="AM131" s="132">
        <v>395.9</v>
      </c>
      <c r="AN131" s="132">
        <v>387.5</v>
      </c>
      <c r="AO131" s="132">
        <v>387.5</v>
      </c>
      <c r="AP131" s="132">
        <v>394.8</v>
      </c>
      <c r="AQ131" s="132">
        <v>395.9</v>
      </c>
      <c r="AR131" s="132">
        <v>395.9</v>
      </c>
      <c r="AS131" s="132">
        <v>395.9</v>
      </c>
      <c r="AT131" s="132">
        <v>387.5</v>
      </c>
      <c r="AU131" s="132">
        <v>394.8</v>
      </c>
      <c r="AV131" s="132">
        <v>395.9</v>
      </c>
      <c r="AW131" s="132">
        <v>387.5</v>
      </c>
      <c r="AX131" s="132">
        <v>394.8</v>
      </c>
      <c r="AY131" s="132">
        <v>395.9</v>
      </c>
      <c r="AZ131" s="133" t="s">
        <v>59</v>
      </c>
      <c r="BA131" s="2"/>
    </row>
    <row r="132" spans="1:53" ht="191.25" customHeight="1" x14ac:dyDescent="0.3">
      <c r="A132" s="172"/>
      <c r="B132" s="173"/>
      <c r="C132" s="174"/>
      <c r="D132" s="175"/>
      <c r="E132" s="175"/>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c r="AB132" s="176"/>
      <c r="AC132" s="5" t="s">
        <v>504</v>
      </c>
      <c r="AD132" s="42" t="s">
        <v>56</v>
      </c>
      <c r="AE132" s="42" t="s">
        <v>505</v>
      </c>
      <c r="AF132" s="177"/>
      <c r="AG132" s="178"/>
      <c r="AH132" s="179"/>
      <c r="AI132" s="179"/>
      <c r="AJ132" s="179"/>
      <c r="AK132" s="179"/>
      <c r="AL132" s="179"/>
      <c r="AM132" s="179"/>
      <c r="AN132" s="179"/>
      <c r="AO132" s="179"/>
      <c r="AP132" s="179"/>
      <c r="AQ132" s="179"/>
      <c r="AR132" s="179"/>
      <c r="AS132" s="179"/>
      <c r="AT132" s="179"/>
      <c r="AU132" s="179"/>
      <c r="AV132" s="179"/>
      <c r="AW132" s="179"/>
      <c r="AX132" s="179"/>
      <c r="AY132" s="179"/>
      <c r="AZ132" s="180"/>
      <c r="BA132" s="2"/>
    </row>
    <row r="133" spans="1:53" ht="191.25" customHeight="1" x14ac:dyDescent="0.3">
      <c r="A133" s="172"/>
      <c r="B133" s="173"/>
      <c r="C133" s="174"/>
      <c r="D133" s="175"/>
      <c r="E133" s="175"/>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6" t="s">
        <v>496</v>
      </c>
      <c r="AD133" s="6" t="s">
        <v>56</v>
      </c>
      <c r="AE133" s="6" t="s">
        <v>497</v>
      </c>
      <c r="AF133" s="176"/>
      <c r="AG133" s="178"/>
      <c r="AH133" s="179"/>
      <c r="AI133" s="179"/>
      <c r="AJ133" s="179"/>
      <c r="AK133" s="179"/>
      <c r="AL133" s="179"/>
      <c r="AM133" s="179"/>
      <c r="AN133" s="179"/>
      <c r="AO133" s="179"/>
      <c r="AP133" s="179"/>
      <c r="AQ133" s="179"/>
      <c r="AR133" s="179"/>
      <c r="AS133" s="179"/>
      <c r="AT133" s="179"/>
      <c r="AU133" s="179"/>
      <c r="AV133" s="179"/>
      <c r="AW133" s="179"/>
      <c r="AX133" s="179"/>
      <c r="AY133" s="179"/>
      <c r="AZ133" s="180"/>
      <c r="BA133" s="2"/>
    </row>
    <row r="134" spans="1:53" ht="191.25" customHeight="1" x14ac:dyDescent="0.3">
      <c r="A134" s="172"/>
      <c r="B134" s="173"/>
      <c r="C134" s="174"/>
      <c r="D134" s="175"/>
      <c r="E134" s="175"/>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6" t="s">
        <v>494</v>
      </c>
      <c r="AD134" s="6" t="s">
        <v>56</v>
      </c>
      <c r="AE134" s="6" t="s">
        <v>495</v>
      </c>
      <c r="AF134" s="176"/>
      <c r="AG134" s="178"/>
      <c r="AH134" s="179"/>
      <c r="AI134" s="179"/>
      <c r="AJ134" s="179"/>
      <c r="AK134" s="179"/>
      <c r="AL134" s="179"/>
      <c r="AM134" s="179"/>
      <c r="AN134" s="179"/>
      <c r="AO134" s="179"/>
      <c r="AP134" s="179"/>
      <c r="AQ134" s="179"/>
      <c r="AR134" s="179"/>
      <c r="AS134" s="179"/>
      <c r="AT134" s="179"/>
      <c r="AU134" s="179"/>
      <c r="AV134" s="179"/>
      <c r="AW134" s="179"/>
      <c r="AX134" s="179"/>
      <c r="AY134" s="179"/>
      <c r="AZ134" s="180"/>
      <c r="BA134" s="2"/>
    </row>
    <row r="135" spans="1:53" ht="191.25" customHeight="1" x14ac:dyDescent="0.3">
      <c r="A135" s="181"/>
      <c r="B135" s="182"/>
      <c r="C135" s="183"/>
      <c r="D135" s="184"/>
      <c r="E135" s="184"/>
      <c r="F135" s="185"/>
      <c r="G135" s="185"/>
      <c r="H135" s="185"/>
      <c r="I135" s="185"/>
      <c r="J135" s="185"/>
      <c r="K135" s="185"/>
      <c r="L135" s="185"/>
      <c r="M135" s="185"/>
      <c r="N135" s="185"/>
      <c r="O135" s="185"/>
      <c r="P135" s="185"/>
      <c r="Q135" s="185"/>
      <c r="R135" s="185"/>
      <c r="S135" s="185"/>
      <c r="T135" s="185"/>
      <c r="U135" s="185"/>
      <c r="V135" s="185"/>
      <c r="W135" s="185"/>
      <c r="X135" s="185"/>
      <c r="Y135" s="185"/>
      <c r="Z135" s="185"/>
      <c r="AA135" s="185"/>
      <c r="AB135" s="185"/>
      <c r="AC135" s="14" t="s">
        <v>520</v>
      </c>
      <c r="AD135" s="14" t="s">
        <v>56</v>
      </c>
      <c r="AE135" s="14" t="s">
        <v>493</v>
      </c>
      <c r="AF135" s="186"/>
      <c r="AG135" s="187"/>
      <c r="AH135" s="140"/>
      <c r="AI135" s="140"/>
      <c r="AJ135" s="140"/>
      <c r="AK135" s="140"/>
      <c r="AL135" s="140"/>
      <c r="AM135" s="140"/>
      <c r="AN135" s="140"/>
      <c r="AO135" s="140"/>
      <c r="AP135" s="140"/>
      <c r="AQ135" s="140"/>
      <c r="AR135" s="140"/>
      <c r="AS135" s="140"/>
      <c r="AT135" s="140"/>
      <c r="AU135" s="140"/>
      <c r="AV135" s="140"/>
      <c r="AW135" s="140"/>
      <c r="AX135" s="140"/>
      <c r="AY135" s="140"/>
      <c r="AZ135" s="141"/>
      <c r="BA135" s="2"/>
    </row>
    <row r="136" spans="1:53" ht="281.25" customHeight="1" x14ac:dyDescent="0.3">
      <c r="A136" s="118" t="s">
        <v>318</v>
      </c>
      <c r="B136" s="109" t="s">
        <v>319</v>
      </c>
      <c r="C136" s="110" t="s">
        <v>49</v>
      </c>
      <c r="D136" s="56" t="s">
        <v>304</v>
      </c>
      <c r="E136" s="56" t="s">
        <v>51</v>
      </c>
      <c r="F136" s="111"/>
      <c r="G136" s="111"/>
      <c r="H136" s="111"/>
      <c r="I136" s="111"/>
      <c r="J136" s="111"/>
      <c r="K136" s="111"/>
      <c r="L136" s="111"/>
      <c r="M136" s="111"/>
      <c r="N136" s="111"/>
      <c r="O136" s="111"/>
      <c r="P136" s="111"/>
      <c r="Q136" s="111"/>
      <c r="R136" s="111"/>
      <c r="S136" s="111"/>
      <c r="T136" s="111"/>
      <c r="U136" s="111"/>
      <c r="V136" s="111"/>
      <c r="W136" s="111" t="s">
        <v>201</v>
      </c>
      <c r="X136" s="111" t="s">
        <v>202</v>
      </c>
      <c r="Y136" s="111" t="s">
        <v>203</v>
      </c>
      <c r="Z136" s="111" t="s">
        <v>320</v>
      </c>
      <c r="AA136" s="111" t="s">
        <v>56</v>
      </c>
      <c r="AB136" s="111" t="s">
        <v>321</v>
      </c>
      <c r="AC136" s="15" t="s">
        <v>477</v>
      </c>
      <c r="AD136" s="15" t="s">
        <v>56</v>
      </c>
      <c r="AE136" s="15" t="s">
        <v>478</v>
      </c>
      <c r="AF136" s="116" t="s">
        <v>28</v>
      </c>
      <c r="AG136" s="117" t="s">
        <v>322</v>
      </c>
      <c r="AH136" s="148">
        <v>2431.1999999999998</v>
      </c>
      <c r="AI136" s="148">
        <v>2371.5</v>
      </c>
      <c r="AJ136" s="148">
        <v>2149.6</v>
      </c>
      <c r="AK136" s="148">
        <v>2204</v>
      </c>
      <c r="AL136" s="148">
        <v>2224.1</v>
      </c>
      <c r="AM136" s="148">
        <v>2245.1</v>
      </c>
      <c r="AN136" s="148">
        <v>2333.3000000000002</v>
      </c>
      <c r="AO136" s="148">
        <v>2300.8000000000002</v>
      </c>
      <c r="AP136" s="148">
        <f>2149.6-50</f>
        <v>2099.6</v>
      </c>
      <c r="AQ136" s="148">
        <f>2204-5.6</f>
        <v>2198.4</v>
      </c>
      <c r="AR136" s="148">
        <f>2224.1-30</f>
        <v>2194.1</v>
      </c>
      <c r="AS136" s="148">
        <f>2245.1-50</f>
        <v>2195.1</v>
      </c>
      <c r="AT136" s="148">
        <v>2371.5</v>
      </c>
      <c r="AU136" s="148">
        <v>2149.6</v>
      </c>
      <c r="AV136" s="148">
        <v>2204</v>
      </c>
      <c r="AW136" s="148">
        <v>2300.8000000000002</v>
      </c>
      <c r="AX136" s="148">
        <f>2149.6-50</f>
        <v>2099.6</v>
      </c>
      <c r="AY136" s="148">
        <f>2204-5.6</f>
        <v>2198.4</v>
      </c>
      <c r="AZ136" s="149" t="s">
        <v>59</v>
      </c>
      <c r="BA136" s="2"/>
    </row>
    <row r="137" spans="1:53" ht="211.2" x14ac:dyDescent="0.3">
      <c r="A137" s="93"/>
      <c r="B137" s="94"/>
      <c r="C137" s="95"/>
      <c r="D137" s="60"/>
      <c r="E137" s="60"/>
      <c r="F137" s="96"/>
      <c r="G137" s="96"/>
      <c r="H137" s="96"/>
      <c r="I137" s="96"/>
      <c r="J137" s="96"/>
      <c r="K137" s="96"/>
      <c r="L137" s="96"/>
      <c r="M137" s="96"/>
      <c r="N137" s="96"/>
      <c r="O137" s="96"/>
      <c r="P137" s="96"/>
      <c r="Q137" s="96"/>
      <c r="R137" s="96"/>
      <c r="S137" s="96"/>
      <c r="T137" s="96"/>
      <c r="U137" s="96"/>
      <c r="V137" s="96"/>
      <c r="W137" s="96" t="s">
        <v>323</v>
      </c>
      <c r="X137" s="96" t="s">
        <v>324</v>
      </c>
      <c r="Y137" s="96" t="s">
        <v>325</v>
      </c>
      <c r="Z137" s="96" t="s">
        <v>55</v>
      </c>
      <c r="AA137" s="96" t="s">
        <v>56</v>
      </c>
      <c r="AB137" s="96" t="s">
        <v>57</v>
      </c>
      <c r="AC137" s="60"/>
      <c r="AD137" s="60"/>
      <c r="AE137" s="60"/>
      <c r="AF137" s="103"/>
      <c r="AG137" s="102"/>
      <c r="AH137" s="101" t="s">
        <v>65</v>
      </c>
      <c r="AI137" s="101" t="s">
        <v>65</v>
      </c>
      <c r="AJ137" s="101" t="s">
        <v>65</v>
      </c>
      <c r="AK137" s="101" t="s">
        <v>65</v>
      </c>
      <c r="AL137" s="101" t="s">
        <v>65</v>
      </c>
      <c r="AM137" s="101" t="s">
        <v>65</v>
      </c>
      <c r="AN137" s="101" t="s">
        <v>65</v>
      </c>
      <c r="AO137" s="101" t="s">
        <v>65</v>
      </c>
      <c r="AP137" s="101" t="s">
        <v>65</v>
      </c>
      <c r="AQ137" s="101" t="s">
        <v>65</v>
      </c>
      <c r="AR137" s="101" t="s">
        <v>65</v>
      </c>
      <c r="AS137" s="101" t="s">
        <v>65</v>
      </c>
      <c r="AT137" s="101" t="s">
        <v>65</v>
      </c>
      <c r="AU137" s="101" t="s">
        <v>65</v>
      </c>
      <c r="AV137" s="101" t="s">
        <v>65</v>
      </c>
      <c r="AW137" s="101" t="s">
        <v>65</v>
      </c>
      <c r="AX137" s="101" t="s">
        <v>65</v>
      </c>
      <c r="AY137" s="101" t="s">
        <v>65</v>
      </c>
      <c r="AZ137" s="101"/>
      <c r="BA137" s="2"/>
    </row>
    <row r="138" spans="1:53" ht="261" customHeight="1" x14ac:dyDescent="0.3">
      <c r="A138" s="82" t="s">
        <v>326</v>
      </c>
      <c r="B138" s="83" t="s">
        <v>327</v>
      </c>
      <c r="C138" s="84" t="s">
        <v>49</v>
      </c>
      <c r="D138" s="52" t="s">
        <v>304</v>
      </c>
      <c r="E138" s="52" t="s">
        <v>51</v>
      </c>
      <c r="F138" s="85"/>
      <c r="G138" s="85"/>
      <c r="H138" s="85"/>
      <c r="I138" s="85"/>
      <c r="J138" s="85"/>
      <c r="K138" s="85"/>
      <c r="L138" s="85"/>
      <c r="M138" s="85"/>
      <c r="N138" s="85"/>
      <c r="O138" s="85"/>
      <c r="P138" s="85"/>
      <c r="Q138" s="85"/>
      <c r="R138" s="85"/>
      <c r="S138" s="85"/>
      <c r="T138" s="85"/>
      <c r="U138" s="85"/>
      <c r="V138" s="85"/>
      <c r="W138" s="85"/>
      <c r="X138" s="85"/>
      <c r="Y138" s="85"/>
      <c r="Z138" s="85" t="s">
        <v>328</v>
      </c>
      <c r="AA138" s="85" t="s">
        <v>56</v>
      </c>
      <c r="AB138" s="85" t="s">
        <v>329</v>
      </c>
      <c r="AC138" s="16" t="s">
        <v>521</v>
      </c>
      <c r="AD138" s="38" t="s">
        <v>56</v>
      </c>
      <c r="AE138" s="38" t="s">
        <v>522</v>
      </c>
      <c r="AF138" s="120" t="s">
        <v>112</v>
      </c>
      <c r="AG138" s="119" t="s">
        <v>330</v>
      </c>
      <c r="AH138" s="91">
        <v>998166.3</v>
      </c>
      <c r="AI138" s="91">
        <v>992992.9</v>
      </c>
      <c r="AJ138" s="91">
        <v>1101683.6000000001</v>
      </c>
      <c r="AK138" s="91">
        <v>1126913.2</v>
      </c>
      <c r="AL138" s="91">
        <v>1205601.7</v>
      </c>
      <c r="AM138" s="91">
        <v>1313077.5</v>
      </c>
      <c r="AN138" s="91">
        <v>961918.8</v>
      </c>
      <c r="AO138" s="91">
        <v>958446.4</v>
      </c>
      <c r="AP138" s="91">
        <f>1101683.6-5087.5-16918.6-12004.7</f>
        <v>1067672.8</v>
      </c>
      <c r="AQ138" s="91">
        <f>1126913.2-4154.8</f>
        <v>1122758.3999999999</v>
      </c>
      <c r="AR138" s="91">
        <f>1205601.7-4469</f>
        <v>1201132.7</v>
      </c>
      <c r="AS138" s="91">
        <f>1313077.5-4876.1</f>
        <v>1308201.3999999999</v>
      </c>
      <c r="AT138" s="91">
        <v>992992.9</v>
      </c>
      <c r="AU138" s="91">
        <v>1101683.6000000001</v>
      </c>
      <c r="AV138" s="91">
        <v>1126913.2</v>
      </c>
      <c r="AW138" s="91">
        <v>958446.4</v>
      </c>
      <c r="AX138" s="91">
        <f>1101683.6-5087.5-16918.6-12004.7</f>
        <v>1067672.8</v>
      </c>
      <c r="AY138" s="91">
        <f>1126913.2-4154.8</f>
        <v>1122758.3999999999</v>
      </c>
      <c r="AZ138" s="92" t="s">
        <v>59</v>
      </c>
      <c r="BA138" s="2"/>
    </row>
    <row r="139" spans="1:53" ht="277.5" customHeight="1" x14ac:dyDescent="0.3">
      <c r="A139" s="93"/>
      <c r="B139" s="94"/>
      <c r="C139" s="95"/>
      <c r="D139" s="60"/>
      <c r="E139" s="60"/>
      <c r="F139" s="96"/>
      <c r="G139" s="96"/>
      <c r="H139" s="96"/>
      <c r="I139" s="96"/>
      <c r="J139" s="96"/>
      <c r="K139" s="96"/>
      <c r="L139" s="96"/>
      <c r="M139" s="96"/>
      <c r="N139" s="96"/>
      <c r="O139" s="96"/>
      <c r="P139" s="96"/>
      <c r="Q139" s="96"/>
      <c r="R139" s="96"/>
      <c r="S139" s="96"/>
      <c r="T139" s="96"/>
      <c r="U139" s="96"/>
      <c r="V139" s="96"/>
      <c r="W139" s="96" t="s">
        <v>109</v>
      </c>
      <c r="X139" s="96" t="s">
        <v>110</v>
      </c>
      <c r="Y139" s="96" t="s">
        <v>111</v>
      </c>
      <c r="Z139" s="96"/>
      <c r="AA139" s="96"/>
      <c r="AB139" s="96"/>
      <c r="AC139" s="6" t="s">
        <v>523</v>
      </c>
      <c r="AD139" s="42" t="s">
        <v>56</v>
      </c>
      <c r="AE139" s="42" t="s">
        <v>524</v>
      </c>
      <c r="AF139" s="103"/>
      <c r="AG139" s="102"/>
      <c r="AH139" s="101" t="s">
        <v>65</v>
      </c>
      <c r="AI139" s="101" t="s">
        <v>65</v>
      </c>
      <c r="AJ139" s="101" t="s">
        <v>65</v>
      </c>
      <c r="AK139" s="101" t="s">
        <v>65</v>
      </c>
      <c r="AL139" s="101" t="s">
        <v>65</v>
      </c>
      <c r="AM139" s="101" t="s">
        <v>65</v>
      </c>
      <c r="AN139" s="101" t="s">
        <v>65</v>
      </c>
      <c r="AO139" s="101" t="s">
        <v>65</v>
      </c>
      <c r="AP139" s="101" t="s">
        <v>65</v>
      </c>
      <c r="AQ139" s="101" t="s">
        <v>65</v>
      </c>
      <c r="AR139" s="101" t="s">
        <v>65</v>
      </c>
      <c r="AS139" s="101" t="s">
        <v>65</v>
      </c>
      <c r="AT139" s="101" t="s">
        <v>65</v>
      </c>
      <c r="AU139" s="101" t="s">
        <v>65</v>
      </c>
      <c r="AV139" s="101" t="s">
        <v>65</v>
      </c>
      <c r="AW139" s="101" t="s">
        <v>65</v>
      </c>
      <c r="AX139" s="101" t="s">
        <v>65</v>
      </c>
      <c r="AY139" s="101" t="s">
        <v>65</v>
      </c>
      <c r="AZ139" s="101"/>
      <c r="BA139" s="2"/>
    </row>
    <row r="140" spans="1:53" ht="321.75" customHeight="1" x14ac:dyDescent="0.3">
      <c r="A140" s="93"/>
      <c r="B140" s="94"/>
      <c r="C140" s="95"/>
      <c r="D140" s="60"/>
      <c r="E140" s="60"/>
      <c r="F140" s="96" t="s">
        <v>130</v>
      </c>
      <c r="G140" s="96" t="s">
        <v>56</v>
      </c>
      <c r="H140" s="96" t="s">
        <v>78</v>
      </c>
      <c r="I140" s="96" t="s">
        <v>131</v>
      </c>
      <c r="J140" s="96"/>
      <c r="K140" s="96"/>
      <c r="L140" s="96"/>
      <c r="M140" s="96"/>
      <c r="N140" s="96"/>
      <c r="O140" s="96"/>
      <c r="P140" s="96"/>
      <c r="Q140" s="96"/>
      <c r="R140" s="96"/>
      <c r="S140" s="96"/>
      <c r="T140" s="96"/>
      <c r="U140" s="96"/>
      <c r="V140" s="96"/>
      <c r="W140" s="96" t="s">
        <v>331</v>
      </c>
      <c r="X140" s="96" t="s">
        <v>332</v>
      </c>
      <c r="Y140" s="96" t="s">
        <v>333</v>
      </c>
      <c r="Z140" s="96"/>
      <c r="AA140" s="96"/>
      <c r="AB140" s="96"/>
      <c r="AC140" s="6" t="s">
        <v>525</v>
      </c>
      <c r="AD140" s="42" t="s">
        <v>56</v>
      </c>
      <c r="AE140" s="42" t="s">
        <v>522</v>
      </c>
      <c r="AF140" s="103"/>
      <c r="AG140" s="102"/>
      <c r="AH140" s="101" t="s">
        <v>65</v>
      </c>
      <c r="AI140" s="101" t="s">
        <v>65</v>
      </c>
      <c r="AJ140" s="101" t="s">
        <v>65</v>
      </c>
      <c r="AK140" s="101" t="s">
        <v>65</v>
      </c>
      <c r="AL140" s="101" t="s">
        <v>65</v>
      </c>
      <c r="AM140" s="101" t="s">
        <v>65</v>
      </c>
      <c r="AN140" s="101" t="s">
        <v>65</v>
      </c>
      <c r="AO140" s="101" t="s">
        <v>65</v>
      </c>
      <c r="AP140" s="101" t="s">
        <v>65</v>
      </c>
      <c r="AQ140" s="101" t="s">
        <v>65</v>
      </c>
      <c r="AR140" s="101" t="s">
        <v>65</v>
      </c>
      <c r="AS140" s="101" t="s">
        <v>65</v>
      </c>
      <c r="AT140" s="101" t="s">
        <v>65</v>
      </c>
      <c r="AU140" s="101" t="s">
        <v>65</v>
      </c>
      <c r="AV140" s="101" t="s">
        <v>65</v>
      </c>
      <c r="AW140" s="101" t="s">
        <v>65</v>
      </c>
      <c r="AX140" s="101" t="s">
        <v>65</v>
      </c>
      <c r="AY140" s="101" t="s">
        <v>65</v>
      </c>
      <c r="AZ140" s="101"/>
      <c r="BA140" s="2"/>
    </row>
    <row r="141" spans="1:53" ht="183.75" customHeight="1" x14ac:dyDescent="0.3">
      <c r="A141" s="93"/>
      <c r="B141" s="94"/>
      <c r="C141" s="95"/>
      <c r="D141" s="60"/>
      <c r="E141" s="60"/>
      <c r="F141" s="96" t="s">
        <v>125</v>
      </c>
      <c r="G141" s="96" t="s">
        <v>56</v>
      </c>
      <c r="H141" s="96" t="s">
        <v>126</v>
      </c>
      <c r="I141" s="96" t="s">
        <v>127</v>
      </c>
      <c r="J141" s="96"/>
      <c r="K141" s="96"/>
      <c r="L141" s="96"/>
      <c r="M141" s="96"/>
      <c r="N141" s="96"/>
      <c r="O141" s="96"/>
      <c r="P141" s="96"/>
      <c r="Q141" s="96"/>
      <c r="R141" s="96"/>
      <c r="S141" s="96"/>
      <c r="T141" s="96"/>
      <c r="U141" s="96"/>
      <c r="V141" s="96"/>
      <c r="W141" s="96"/>
      <c r="X141" s="96"/>
      <c r="Y141" s="96"/>
      <c r="Z141" s="96"/>
      <c r="AA141" s="96"/>
      <c r="AB141" s="96"/>
      <c r="AC141" s="6" t="s">
        <v>526</v>
      </c>
      <c r="AD141" s="42" t="s">
        <v>56</v>
      </c>
      <c r="AE141" s="42" t="s">
        <v>522</v>
      </c>
      <c r="AF141" s="103"/>
      <c r="AG141" s="102"/>
      <c r="AH141" s="101" t="s">
        <v>65</v>
      </c>
      <c r="AI141" s="101" t="s">
        <v>65</v>
      </c>
      <c r="AJ141" s="101" t="s">
        <v>65</v>
      </c>
      <c r="AK141" s="101" t="s">
        <v>65</v>
      </c>
      <c r="AL141" s="101" t="s">
        <v>65</v>
      </c>
      <c r="AM141" s="101" t="s">
        <v>65</v>
      </c>
      <c r="AN141" s="101" t="s">
        <v>65</v>
      </c>
      <c r="AO141" s="101" t="s">
        <v>65</v>
      </c>
      <c r="AP141" s="101" t="s">
        <v>65</v>
      </c>
      <c r="AQ141" s="101" t="s">
        <v>65</v>
      </c>
      <c r="AR141" s="101" t="s">
        <v>65</v>
      </c>
      <c r="AS141" s="101" t="s">
        <v>65</v>
      </c>
      <c r="AT141" s="101" t="s">
        <v>65</v>
      </c>
      <c r="AU141" s="101" t="s">
        <v>65</v>
      </c>
      <c r="AV141" s="101" t="s">
        <v>65</v>
      </c>
      <c r="AW141" s="101" t="s">
        <v>65</v>
      </c>
      <c r="AX141" s="101" t="s">
        <v>65</v>
      </c>
      <c r="AY141" s="101" t="s">
        <v>65</v>
      </c>
      <c r="AZ141" s="101"/>
      <c r="BA141" s="2"/>
    </row>
    <row r="142" spans="1:53" ht="321.75" customHeight="1" x14ac:dyDescent="0.3">
      <c r="A142" s="93"/>
      <c r="B142" s="94"/>
      <c r="C142" s="95"/>
      <c r="D142" s="60"/>
      <c r="E142" s="60"/>
      <c r="F142" s="96"/>
      <c r="G142" s="96"/>
      <c r="H142" s="96"/>
      <c r="I142" s="96"/>
      <c r="J142" s="96"/>
      <c r="K142" s="96"/>
      <c r="L142" s="96"/>
      <c r="M142" s="96" t="s">
        <v>104</v>
      </c>
      <c r="N142" s="96" t="s">
        <v>56</v>
      </c>
      <c r="O142" s="96" t="s">
        <v>81</v>
      </c>
      <c r="P142" s="96" t="s">
        <v>105</v>
      </c>
      <c r="Q142" s="96"/>
      <c r="R142" s="96"/>
      <c r="S142" s="96"/>
      <c r="T142" s="96"/>
      <c r="U142" s="96"/>
      <c r="V142" s="96"/>
      <c r="W142" s="96" t="s">
        <v>334</v>
      </c>
      <c r="X142" s="96" t="s">
        <v>335</v>
      </c>
      <c r="Y142" s="96" t="s">
        <v>336</v>
      </c>
      <c r="Z142" s="96"/>
      <c r="AA142" s="96"/>
      <c r="AB142" s="96"/>
      <c r="AC142" s="14" t="s">
        <v>527</v>
      </c>
      <c r="AD142" s="44" t="s">
        <v>56</v>
      </c>
      <c r="AE142" s="44" t="s">
        <v>528</v>
      </c>
      <c r="AF142" s="103"/>
      <c r="AG142" s="102" t="s">
        <v>627</v>
      </c>
      <c r="AH142" s="101">
        <v>26874</v>
      </c>
      <c r="AI142" s="101">
        <v>25090.400000000001</v>
      </c>
      <c r="AJ142" s="101"/>
      <c r="AK142" s="101"/>
      <c r="AL142" s="101"/>
      <c r="AM142" s="101" t="s">
        <v>65</v>
      </c>
      <c r="AN142" s="101">
        <v>26793.7</v>
      </c>
      <c r="AO142" s="101">
        <v>25090.400000000001</v>
      </c>
      <c r="AP142" s="101"/>
      <c r="AQ142" s="101"/>
      <c r="AR142" s="101"/>
      <c r="AS142" s="101" t="s">
        <v>65</v>
      </c>
      <c r="AT142" s="101">
        <v>25090.400000000001</v>
      </c>
      <c r="AU142" s="101"/>
      <c r="AV142" s="101"/>
      <c r="AW142" s="101">
        <v>25090.400000000001</v>
      </c>
      <c r="AX142" s="101"/>
      <c r="AY142" s="101"/>
      <c r="AZ142" s="101"/>
      <c r="BA142" s="2"/>
    </row>
    <row r="143" spans="1:53" ht="169.5" customHeight="1" x14ac:dyDescent="0.3">
      <c r="A143" s="82" t="s">
        <v>337</v>
      </c>
      <c r="B143" s="83" t="s">
        <v>338</v>
      </c>
      <c r="C143" s="84"/>
      <c r="D143" s="52"/>
      <c r="E143" s="52"/>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6" t="s">
        <v>529</v>
      </c>
      <c r="AD143" s="6" t="s">
        <v>56</v>
      </c>
      <c r="AE143" s="6" t="s">
        <v>530</v>
      </c>
      <c r="AF143" s="120" t="s">
        <v>339</v>
      </c>
      <c r="AG143" s="119" t="s">
        <v>340</v>
      </c>
      <c r="AH143" s="91">
        <v>44452.800000000003</v>
      </c>
      <c r="AI143" s="91">
        <v>38331</v>
      </c>
      <c r="AJ143" s="91">
        <v>27164.6</v>
      </c>
      <c r="AK143" s="91">
        <v>19733.5</v>
      </c>
      <c r="AL143" s="91">
        <v>19897.900000000001</v>
      </c>
      <c r="AM143" s="91">
        <v>19897.900000000001</v>
      </c>
      <c r="AN143" s="91" t="s">
        <v>65</v>
      </c>
      <c r="AO143" s="91" t="s">
        <v>65</v>
      </c>
      <c r="AP143" s="91">
        <v>0</v>
      </c>
      <c r="AQ143" s="91">
        <v>0</v>
      </c>
      <c r="AR143" s="91">
        <v>0</v>
      </c>
      <c r="AS143" s="91">
        <v>0</v>
      </c>
      <c r="AT143" s="91">
        <v>38331</v>
      </c>
      <c r="AU143" s="91">
        <v>27164.6</v>
      </c>
      <c r="AV143" s="91">
        <v>19733.5</v>
      </c>
      <c r="AW143" s="91" t="s">
        <v>65</v>
      </c>
      <c r="AX143" s="91">
        <v>0</v>
      </c>
      <c r="AY143" s="91">
        <v>0</v>
      </c>
      <c r="AZ143" s="92" t="s">
        <v>59</v>
      </c>
      <c r="BA143" s="2"/>
    </row>
    <row r="144" spans="1:53" ht="409.5" customHeight="1" x14ac:dyDescent="0.3">
      <c r="A144" s="93"/>
      <c r="B144" s="94"/>
      <c r="C144" s="95" t="s">
        <v>49</v>
      </c>
      <c r="D144" s="60" t="s">
        <v>304</v>
      </c>
      <c r="E144" s="60" t="s">
        <v>51</v>
      </c>
      <c r="F144" s="96"/>
      <c r="G144" s="96"/>
      <c r="H144" s="96"/>
      <c r="I144" s="96"/>
      <c r="J144" s="96"/>
      <c r="K144" s="96"/>
      <c r="L144" s="96"/>
      <c r="M144" s="96"/>
      <c r="N144" s="96"/>
      <c r="O144" s="96"/>
      <c r="P144" s="96"/>
      <c r="Q144" s="96"/>
      <c r="R144" s="96"/>
      <c r="S144" s="96"/>
      <c r="T144" s="96"/>
      <c r="U144" s="96"/>
      <c r="V144" s="96"/>
      <c r="W144" s="96" t="s">
        <v>341</v>
      </c>
      <c r="X144" s="96" t="s">
        <v>332</v>
      </c>
      <c r="Y144" s="96" t="s">
        <v>342</v>
      </c>
      <c r="Z144" s="96"/>
      <c r="AA144" s="96"/>
      <c r="AB144" s="96"/>
      <c r="AC144" s="24" t="s">
        <v>531</v>
      </c>
      <c r="AD144" s="47" t="s">
        <v>56</v>
      </c>
      <c r="AE144" s="47" t="s">
        <v>532</v>
      </c>
      <c r="AF144" s="99"/>
      <c r="AG144" s="100"/>
      <c r="AH144" s="101" t="s">
        <v>65</v>
      </c>
      <c r="AI144" s="101" t="s">
        <v>65</v>
      </c>
      <c r="AJ144" s="101" t="s">
        <v>65</v>
      </c>
      <c r="AK144" s="101" t="s">
        <v>65</v>
      </c>
      <c r="AL144" s="101" t="s">
        <v>65</v>
      </c>
      <c r="AM144" s="101" t="s">
        <v>65</v>
      </c>
      <c r="AN144" s="101" t="s">
        <v>65</v>
      </c>
      <c r="AO144" s="101" t="s">
        <v>65</v>
      </c>
      <c r="AP144" s="101" t="s">
        <v>65</v>
      </c>
      <c r="AQ144" s="101" t="s">
        <v>65</v>
      </c>
      <c r="AR144" s="101" t="s">
        <v>65</v>
      </c>
      <c r="AS144" s="101" t="s">
        <v>65</v>
      </c>
      <c r="AT144" s="101" t="s">
        <v>65</v>
      </c>
      <c r="AU144" s="101" t="s">
        <v>65</v>
      </c>
      <c r="AV144" s="101" t="s">
        <v>65</v>
      </c>
      <c r="AW144" s="101" t="s">
        <v>65</v>
      </c>
      <c r="AX144" s="101" t="s">
        <v>65</v>
      </c>
      <c r="AY144" s="101" t="s">
        <v>65</v>
      </c>
      <c r="AZ144" s="101"/>
      <c r="BA144" s="2"/>
    </row>
    <row r="145" spans="1:53" ht="180" customHeight="1" x14ac:dyDescent="0.3">
      <c r="A145" s="93"/>
      <c r="B145" s="94"/>
      <c r="C145" s="95"/>
      <c r="D145" s="60"/>
      <c r="E145" s="60"/>
      <c r="F145" s="96" t="s">
        <v>74</v>
      </c>
      <c r="G145" s="96" t="s">
        <v>56</v>
      </c>
      <c r="H145" s="96" t="s">
        <v>75</v>
      </c>
      <c r="I145" s="96" t="s">
        <v>76</v>
      </c>
      <c r="J145" s="96"/>
      <c r="K145" s="96"/>
      <c r="L145" s="96"/>
      <c r="M145" s="96"/>
      <c r="N145" s="96"/>
      <c r="O145" s="96"/>
      <c r="P145" s="96"/>
      <c r="Q145" s="96"/>
      <c r="R145" s="96"/>
      <c r="S145" s="96"/>
      <c r="T145" s="96"/>
      <c r="U145" s="96"/>
      <c r="V145" s="96"/>
      <c r="W145" s="96"/>
      <c r="X145" s="96"/>
      <c r="Y145" s="96"/>
      <c r="Z145" s="96"/>
      <c r="AA145" s="96"/>
      <c r="AB145" s="96"/>
      <c r="AC145" s="7" t="s">
        <v>602</v>
      </c>
      <c r="AD145" s="7" t="s">
        <v>56</v>
      </c>
      <c r="AE145" s="188" t="s">
        <v>603</v>
      </c>
      <c r="AF145" s="126"/>
      <c r="AG145" s="127"/>
      <c r="AH145" s="101" t="s">
        <v>65</v>
      </c>
      <c r="AI145" s="101" t="s">
        <v>65</v>
      </c>
      <c r="AJ145" s="101" t="s">
        <v>65</v>
      </c>
      <c r="AK145" s="101" t="s">
        <v>65</v>
      </c>
      <c r="AL145" s="101" t="s">
        <v>65</v>
      </c>
      <c r="AM145" s="101" t="s">
        <v>65</v>
      </c>
      <c r="AN145" s="101" t="s">
        <v>65</v>
      </c>
      <c r="AO145" s="101" t="s">
        <v>65</v>
      </c>
      <c r="AP145" s="101" t="s">
        <v>65</v>
      </c>
      <c r="AQ145" s="101" t="s">
        <v>65</v>
      </c>
      <c r="AR145" s="101" t="s">
        <v>65</v>
      </c>
      <c r="AS145" s="101" t="s">
        <v>65</v>
      </c>
      <c r="AT145" s="101" t="s">
        <v>65</v>
      </c>
      <c r="AU145" s="101" t="s">
        <v>65</v>
      </c>
      <c r="AV145" s="101" t="s">
        <v>65</v>
      </c>
      <c r="AW145" s="101" t="s">
        <v>65</v>
      </c>
      <c r="AX145" s="101" t="s">
        <v>65</v>
      </c>
      <c r="AY145" s="101" t="s">
        <v>65</v>
      </c>
      <c r="AZ145" s="101"/>
      <c r="BA145" s="2"/>
    </row>
    <row r="146" spans="1:53" ht="144.75" customHeight="1" x14ac:dyDescent="0.3">
      <c r="A146" s="205" t="s">
        <v>343</v>
      </c>
      <c r="B146" s="83" t="s">
        <v>344</v>
      </c>
      <c r="C146" s="84" t="s">
        <v>49</v>
      </c>
      <c r="D146" s="52" t="s">
        <v>304</v>
      </c>
      <c r="E146" s="52" t="s">
        <v>51</v>
      </c>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7" t="s">
        <v>533</v>
      </c>
      <c r="AD146" s="7" t="s">
        <v>56</v>
      </c>
      <c r="AE146" s="7" t="s">
        <v>534</v>
      </c>
      <c r="AF146" s="116" t="s">
        <v>345</v>
      </c>
      <c r="AG146" s="117" t="s">
        <v>346</v>
      </c>
      <c r="AH146" s="91">
        <v>108768.7</v>
      </c>
      <c r="AI146" s="91">
        <v>107475.6</v>
      </c>
      <c r="AJ146" s="91">
        <v>116532.6</v>
      </c>
      <c r="AK146" s="91">
        <v>119757.9</v>
      </c>
      <c r="AL146" s="91">
        <v>124460.8</v>
      </c>
      <c r="AM146" s="91">
        <v>123469.5</v>
      </c>
      <c r="AN146" s="91">
        <v>108607.9</v>
      </c>
      <c r="AO146" s="91">
        <v>107314.8</v>
      </c>
      <c r="AP146" s="91">
        <f>116532.6-1529.2-330</f>
        <v>114673.40000000001</v>
      </c>
      <c r="AQ146" s="91">
        <f>119757.9-323.1</f>
        <v>119434.79999999999</v>
      </c>
      <c r="AR146" s="91">
        <f>124460.8-323.1</f>
        <v>124137.7</v>
      </c>
      <c r="AS146" s="91">
        <f>123469.5-323.1</f>
        <v>123146.4</v>
      </c>
      <c r="AT146" s="91">
        <v>107475.6</v>
      </c>
      <c r="AU146" s="91">
        <v>116532.6</v>
      </c>
      <c r="AV146" s="91">
        <v>119757.9</v>
      </c>
      <c r="AW146" s="91">
        <v>107314.8</v>
      </c>
      <c r="AX146" s="91">
        <f>116532.6-1529.2-330</f>
        <v>114673.40000000001</v>
      </c>
      <c r="AY146" s="91">
        <f>119757.9-323.1</f>
        <v>119434.79999999999</v>
      </c>
      <c r="AZ146" s="92" t="s">
        <v>59</v>
      </c>
      <c r="BA146" s="2"/>
    </row>
    <row r="147" spans="1:53" ht="294.75" customHeight="1" x14ac:dyDescent="0.3">
      <c r="A147" s="206"/>
      <c r="B147" s="94"/>
      <c r="C147" s="95"/>
      <c r="D147" s="60"/>
      <c r="E147" s="60"/>
      <c r="F147" s="96"/>
      <c r="G147" s="96"/>
      <c r="H147" s="96"/>
      <c r="I147" s="96"/>
      <c r="J147" s="96"/>
      <c r="K147" s="96"/>
      <c r="L147" s="96"/>
      <c r="M147" s="96"/>
      <c r="N147" s="96"/>
      <c r="O147" s="96"/>
      <c r="P147" s="96"/>
      <c r="Q147" s="96"/>
      <c r="R147" s="96"/>
      <c r="S147" s="96"/>
      <c r="T147" s="96"/>
      <c r="U147" s="96"/>
      <c r="V147" s="96"/>
      <c r="W147" s="96" t="s">
        <v>347</v>
      </c>
      <c r="X147" s="96" t="s">
        <v>348</v>
      </c>
      <c r="Y147" s="96" t="s">
        <v>349</v>
      </c>
      <c r="Z147" s="96"/>
      <c r="AA147" s="96"/>
      <c r="AB147" s="96"/>
      <c r="AC147" s="13" t="s">
        <v>535</v>
      </c>
      <c r="AD147" s="45" t="s">
        <v>56</v>
      </c>
      <c r="AE147" s="45" t="s">
        <v>534</v>
      </c>
      <c r="AF147" s="103"/>
      <c r="AG147" s="102"/>
      <c r="AH147" s="101" t="s">
        <v>65</v>
      </c>
      <c r="AI147" s="101" t="s">
        <v>65</v>
      </c>
      <c r="AJ147" s="101" t="s">
        <v>65</v>
      </c>
      <c r="AK147" s="101" t="s">
        <v>65</v>
      </c>
      <c r="AL147" s="101" t="s">
        <v>65</v>
      </c>
      <c r="AM147" s="101" t="s">
        <v>65</v>
      </c>
      <c r="AN147" s="101" t="s">
        <v>65</v>
      </c>
      <c r="AO147" s="101" t="s">
        <v>65</v>
      </c>
      <c r="AP147" s="101" t="s">
        <v>65</v>
      </c>
      <c r="AQ147" s="101" t="s">
        <v>65</v>
      </c>
      <c r="AR147" s="101" t="s">
        <v>65</v>
      </c>
      <c r="AS147" s="101" t="s">
        <v>65</v>
      </c>
      <c r="AT147" s="101" t="s">
        <v>65</v>
      </c>
      <c r="AU147" s="101" t="s">
        <v>65</v>
      </c>
      <c r="AV147" s="101" t="s">
        <v>65</v>
      </c>
      <c r="AW147" s="101" t="s">
        <v>65</v>
      </c>
      <c r="AX147" s="101" t="s">
        <v>65</v>
      </c>
      <c r="AY147" s="101" t="s">
        <v>65</v>
      </c>
      <c r="AZ147" s="101"/>
      <c r="BA147" s="2"/>
    </row>
    <row r="148" spans="1:53" ht="180" customHeight="1" x14ac:dyDescent="0.3">
      <c r="A148" s="93"/>
      <c r="B148" s="94"/>
      <c r="C148" s="95"/>
      <c r="D148" s="60"/>
      <c r="E148" s="60"/>
      <c r="F148" s="96" t="s">
        <v>74</v>
      </c>
      <c r="G148" s="96" t="s">
        <v>56</v>
      </c>
      <c r="H148" s="96" t="s">
        <v>75</v>
      </c>
      <c r="I148" s="96" t="s">
        <v>76</v>
      </c>
      <c r="J148" s="96"/>
      <c r="K148" s="96"/>
      <c r="L148" s="96"/>
      <c r="M148" s="96"/>
      <c r="N148" s="96"/>
      <c r="O148" s="96"/>
      <c r="P148" s="96"/>
      <c r="Q148" s="96"/>
      <c r="R148" s="96"/>
      <c r="S148" s="96"/>
      <c r="T148" s="96"/>
      <c r="U148" s="96"/>
      <c r="V148" s="96"/>
      <c r="W148" s="96" t="s">
        <v>350</v>
      </c>
      <c r="X148" s="96" t="s">
        <v>335</v>
      </c>
      <c r="Y148" s="96" t="s">
        <v>307</v>
      </c>
      <c r="Z148" s="96"/>
      <c r="AA148" s="96"/>
      <c r="AB148" s="96"/>
      <c r="AC148" s="60" t="s">
        <v>563</v>
      </c>
      <c r="AD148" s="60" t="s">
        <v>56</v>
      </c>
      <c r="AE148" s="60" t="s">
        <v>564</v>
      </c>
      <c r="AF148" s="103"/>
      <c r="AG148" s="102"/>
      <c r="AH148" s="101" t="s">
        <v>65</v>
      </c>
      <c r="AI148" s="101" t="s">
        <v>65</v>
      </c>
      <c r="AJ148" s="101" t="s">
        <v>65</v>
      </c>
      <c r="AK148" s="101" t="s">
        <v>65</v>
      </c>
      <c r="AL148" s="101" t="s">
        <v>65</v>
      </c>
      <c r="AM148" s="101" t="s">
        <v>65</v>
      </c>
      <c r="AN148" s="101" t="s">
        <v>65</v>
      </c>
      <c r="AO148" s="101" t="s">
        <v>65</v>
      </c>
      <c r="AP148" s="101" t="s">
        <v>65</v>
      </c>
      <c r="AQ148" s="101" t="s">
        <v>65</v>
      </c>
      <c r="AR148" s="101" t="s">
        <v>65</v>
      </c>
      <c r="AS148" s="101" t="s">
        <v>65</v>
      </c>
      <c r="AT148" s="101" t="s">
        <v>65</v>
      </c>
      <c r="AU148" s="101" t="s">
        <v>65</v>
      </c>
      <c r="AV148" s="101" t="s">
        <v>65</v>
      </c>
      <c r="AW148" s="101" t="s">
        <v>65</v>
      </c>
      <c r="AX148" s="101" t="s">
        <v>65</v>
      </c>
      <c r="AY148" s="101" t="s">
        <v>65</v>
      </c>
      <c r="AZ148" s="101"/>
      <c r="BA148" s="2"/>
    </row>
    <row r="149" spans="1:53" ht="144" customHeight="1" x14ac:dyDescent="0.3">
      <c r="A149" s="93"/>
      <c r="B149" s="94"/>
      <c r="C149" s="95"/>
      <c r="D149" s="60"/>
      <c r="E149" s="60"/>
      <c r="F149" s="96" t="s">
        <v>130</v>
      </c>
      <c r="G149" s="96" t="s">
        <v>56</v>
      </c>
      <c r="H149" s="96" t="s">
        <v>78</v>
      </c>
      <c r="I149" s="96" t="s">
        <v>131</v>
      </c>
      <c r="J149" s="96"/>
      <c r="K149" s="96"/>
      <c r="L149" s="96"/>
      <c r="M149" s="96"/>
      <c r="N149" s="96"/>
      <c r="O149" s="96"/>
      <c r="P149" s="96"/>
      <c r="Q149" s="96"/>
      <c r="R149" s="96"/>
      <c r="S149" s="96"/>
      <c r="T149" s="96"/>
      <c r="U149" s="96"/>
      <c r="V149" s="96"/>
      <c r="W149" s="96"/>
      <c r="X149" s="96"/>
      <c r="Y149" s="96"/>
      <c r="Z149" s="96"/>
      <c r="AA149" s="96"/>
      <c r="AB149" s="96"/>
      <c r="AC149" s="60"/>
      <c r="AD149" s="60"/>
      <c r="AE149" s="60"/>
      <c r="AF149" s="103"/>
      <c r="AG149" s="102"/>
      <c r="AH149" s="101" t="s">
        <v>65</v>
      </c>
      <c r="AI149" s="101" t="s">
        <v>65</v>
      </c>
      <c r="AJ149" s="101" t="s">
        <v>65</v>
      </c>
      <c r="AK149" s="101" t="s">
        <v>65</v>
      </c>
      <c r="AL149" s="101" t="s">
        <v>65</v>
      </c>
      <c r="AM149" s="101" t="s">
        <v>65</v>
      </c>
      <c r="AN149" s="101" t="s">
        <v>65</v>
      </c>
      <c r="AO149" s="101" t="s">
        <v>65</v>
      </c>
      <c r="AP149" s="101" t="s">
        <v>65</v>
      </c>
      <c r="AQ149" s="101" t="s">
        <v>65</v>
      </c>
      <c r="AR149" s="101" t="s">
        <v>65</v>
      </c>
      <c r="AS149" s="101" t="s">
        <v>65</v>
      </c>
      <c r="AT149" s="101" t="s">
        <v>65</v>
      </c>
      <c r="AU149" s="101" t="s">
        <v>65</v>
      </c>
      <c r="AV149" s="101" t="s">
        <v>65</v>
      </c>
      <c r="AW149" s="101" t="s">
        <v>65</v>
      </c>
      <c r="AX149" s="101" t="s">
        <v>65</v>
      </c>
      <c r="AY149" s="101" t="s">
        <v>65</v>
      </c>
      <c r="AZ149" s="101"/>
      <c r="BA149" s="2"/>
    </row>
    <row r="150" spans="1:53" ht="156" customHeight="1" x14ac:dyDescent="0.3">
      <c r="A150" s="93"/>
      <c r="B150" s="94"/>
      <c r="C150" s="95"/>
      <c r="D150" s="60"/>
      <c r="E150" s="60"/>
      <c r="F150" s="96" t="s">
        <v>125</v>
      </c>
      <c r="G150" s="96" t="s">
        <v>56</v>
      </c>
      <c r="H150" s="96" t="s">
        <v>126</v>
      </c>
      <c r="I150" s="96" t="s">
        <v>127</v>
      </c>
      <c r="J150" s="96"/>
      <c r="K150" s="96"/>
      <c r="L150" s="96"/>
      <c r="M150" s="96"/>
      <c r="N150" s="96"/>
      <c r="O150" s="96"/>
      <c r="P150" s="96"/>
      <c r="Q150" s="96"/>
      <c r="R150" s="96"/>
      <c r="S150" s="96"/>
      <c r="T150" s="96"/>
      <c r="U150" s="96"/>
      <c r="V150" s="96"/>
      <c r="W150" s="96"/>
      <c r="X150" s="96"/>
      <c r="Y150" s="96"/>
      <c r="Z150" s="96"/>
      <c r="AA150" s="96"/>
      <c r="AB150" s="96"/>
      <c r="AC150" s="60"/>
      <c r="AD150" s="60"/>
      <c r="AE150" s="60"/>
      <c r="AF150" s="103"/>
      <c r="AG150" s="102"/>
      <c r="AH150" s="101" t="s">
        <v>65</v>
      </c>
      <c r="AI150" s="101" t="s">
        <v>65</v>
      </c>
      <c r="AJ150" s="101" t="s">
        <v>65</v>
      </c>
      <c r="AK150" s="101"/>
      <c r="AL150" s="101"/>
      <c r="AM150" s="101"/>
      <c r="AN150" s="101" t="s">
        <v>65</v>
      </c>
      <c r="AO150" s="101" t="s">
        <v>65</v>
      </c>
      <c r="AP150" s="101" t="s">
        <v>65</v>
      </c>
      <c r="AQ150" s="101"/>
      <c r="AR150" s="101"/>
      <c r="AS150" s="101"/>
      <c r="AT150" s="101" t="s">
        <v>65</v>
      </c>
      <c r="AU150" s="101" t="s">
        <v>65</v>
      </c>
      <c r="AV150" s="101"/>
      <c r="AW150" s="101" t="s">
        <v>65</v>
      </c>
      <c r="AX150" s="101" t="s">
        <v>65</v>
      </c>
      <c r="AY150" s="101"/>
      <c r="AZ150" s="101"/>
      <c r="BA150" s="2"/>
    </row>
    <row r="151" spans="1:53" ht="384" customHeight="1" x14ac:dyDescent="0.3">
      <c r="A151" s="93"/>
      <c r="B151" s="94"/>
      <c r="C151" s="95"/>
      <c r="D151" s="60"/>
      <c r="E151" s="60"/>
      <c r="F151" s="96"/>
      <c r="G151" s="96"/>
      <c r="H151" s="96"/>
      <c r="I151" s="96"/>
      <c r="J151" s="96"/>
      <c r="K151" s="96"/>
      <c r="L151" s="96"/>
      <c r="M151" s="96" t="s">
        <v>104</v>
      </c>
      <c r="N151" s="96" t="s">
        <v>56</v>
      </c>
      <c r="O151" s="96" t="s">
        <v>81</v>
      </c>
      <c r="P151" s="96" t="s">
        <v>105</v>
      </c>
      <c r="Q151" s="96"/>
      <c r="R151" s="96"/>
      <c r="S151" s="96"/>
      <c r="T151" s="96"/>
      <c r="U151" s="96"/>
      <c r="V151" s="96"/>
      <c r="W151" s="96" t="s">
        <v>341</v>
      </c>
      <c r="X151" s="96" t="s">
        <v>332</v>
      </c>
      <c r="Y151" s="96" t="s">
        <v>342</v>
      </c>
      <c r="Z151" s="96"/>
      <c r="AA151" s="96"/>
      <c r="AB151" s="96"/>
      <c r="AC151" s="60"/>
      <c r="AD151" s="60"/>
      <c r="AE151" s="60"/>
      <c r="AF151" s="103"/>
      <c r="AG151" s="102" t="s">
        <v>628</v>
      </c>
      <c r="AH151" s="101">
        <v>105148.8</v>
      </c>
      <c r="AI151" s="101">
        <v>103855.7</v>
      </c>
      <c r="AJ151" s="101"/>
      <c r="AK151" s="101"/>
      <c r="AL151" s="101"/>
      <c r="AM151" s="101"/>
      <c r="AN151" s="101">
        <v>105076.5</v>
      </c>
      <c r="AO151" s="101">
        <v>103783.4</v>
      </c>
      <c r="AP151" s="101"/>
      <c r="AQ151" s="101"/>
      <c r="AR151" s="101"/>
      <c r="AS151" s="101"/>
      <c r="AT151" s="101">
        <v>103855.7</v>
      </c>
      <c r="AU151" s="101"/>
      <c r="AV151" s="101"/>
      <c r="AW151" s="101">
        <v>103783.4</v>
      </c>
      <c r="AX151" s="101"/>
      <c r="AY151" s="101"/>
      <c r="AZ151" s="101"/>
      <c r="BA151" s="2"/>
    </row>
    <row r="152" spans="1:53" ht="236.25" customHeight="1" x14ac:dyDescent="0.3">
      <c r="A152" s="82" t="s">
        <v>351</v>
      </c>
      <c r="B152" s="83" t="s">
        <v>352</v>
      </c>
      <c r="C152" s="84" t="s">
        <v>49</v>
      </c>
      <c r="D152" s="52" t="s">
        <v>304</v>
      </c>
      <c r="E152" s="52" t="s">
        <v>51</v>
      </c>
      <c r="F152" s="85"/>
      <c r="G152" s="85"/>
      <c r="H152" s="85"/>
      <c r="I152" s="85"/>
      <c r="J152" s="85"/>
      <c r="K152" s="85"/>
      <c r="L152" s="85"/>
      <c r="M152" s="85"/>
      <c r="N152" s="85"/>
      <c r="O152" s="85"/>
      <c r="P152" s="85"/>
      <c r="Q152" s="85"/>
      <c r="R152" s="85"/>
      <c r="S152" s="85"/>
      <c r="T152" s="85"/>
      <c r="U152" s="85"/>
      <c r="V152" s="85"/>
      <c r="W152" s="85" t="s">
        <v>353</v>
      </c>
      <c r="X152" s="85" t="s">
        <v>306</v>
      </c>
      <c r="Y152" s="85" t="s">
        <v>307</v>
      </c>
      <c r="Z152" s="85"/>
      <c r="AA152" s="85"/>
      <c r="AB152" s="85"/>
      <c r="AC152" s="189" t="s">
        <v>536</v>
      </c>
      <c r="AD152" s="52" t="s">
        <v>565</v>
      </c>
      <c r="AE152" s="52" t="s">
        <v>566</v>
      </c>
      <c r="AF152" s="120" t="s">
        <v>339</v>
      </c>
      <c r="AG152" s="119" t="s">
        <v>234</v>
      </c>
      <c r="AH152" s="91">
        <v>2005.1</v>
      </c>
      <c r="AI152" s="91">
        <v>1712.9</v>
      </c>
      <c r="AJ152" s="91">
        <v>2005.1</v>
      </c>
      <c r="AK152" s="91">
        <v>2044.4</v>
      </c>
      <c r="AL152" s="91">
        <v>2006.1</v>
      </c>
      <c r="AM152" s="91">
        <v>2006.1</v>
      </c>
      <c r="AN152" s="91">
        <v>1968.1</v>
      </c>
      <c r="AO152" s="91">
        <v>1676.5</v>
      </c>
      <c r="AP152" s="91">
        <f>2005.1-40</f>
        <v>1965.1</v>
      </c>
      <c r="AQ152" s="91">
        <v>2044.4</v>
      </c>
      <c r="AR152" s="91">
        <v>2006.1</v>
      </c>
      <c r="AS152" s="91">
        <v>2006.1</v>
      </c>
      <c r="AT152" s="91">
        <v>1712.9</v>
      </c>
      <c r="AU152" s="91">
        <v>2005.1</v>
      </c>
      <c r="AV152" s="91">
        <v>2044.4</v>
      </c>
      <c r="AW152" s="91">
        <v>1676.5</v>
      </c>
      <c r="AX152" s="91">
        <f>2005.1-40</f>
        <v>1965.1</v>
      </c>
      <c r="AY152" s="91">
        <v>2044.4</v>
      </c>
      <c r="AZ152" s="92" t="s">
        <v>59</v>
      </c>
      <c r="BA152" s="2"/>
    </row>
    <row r="153" spans="1:53" ht="180" customHeight="1" x14ac:dyDescent="0.3">
      <c r="A153" s="93"/>
      <c r="B153" s="94"/>
      <c r="C153" s="95" t="s">
        <v>354</v>
      </c>
      <c r="D153" s="60" t="s">
        <v>355</v>
      </c>
      <c r="E153" s="60" t="s">
        <v>356</v>
      </c>
      <c r="F153" s="96"/>
      <c r="G153" s="96"/>
      <c r="H153" s="96"/>
      <c r="I153" s="96"/>
      <c r="J153" s="96"/>
      <c r="K153" s="96"/>
      <c r="L153" s="96"/>
      <c r="M153" s="96"/>
      <c r="N153" s="96"/>
      <c r="O153" s="96"/>
      <c r="P153" s="96"/>
      <c r="Q153" s="96"/>
      <c r="R153" s="96"/>
      <c r="S153" s="96"/>
      <c r="T153" s="96"/>
      <c r="U153" s="96"/>
      <c r="V153" s="96"/>
      <c r="W153" s="96" t="s">
        <v>357</v>
      </c>
      <c r="X153" s="96" t="s">
        <v>324</v>
      </c>
      <c r="Y153" s="96" t="s">
        <v>358</v>
      </c>
      <c r="Z153" s="96"/>
      <c r="AA153" s="96"/>
      <c r="AB153" s="96"/>
      <c r="AC153" s="104"/>
      <c r="AD153" s="104"/>
      <c r="AE153" s="104"/>
      <c r="AF153" s="103"/>
      <c r="AG153" s="102"/>
      <c r="AH153" s="101" t="s">
        <v>65</v>
      </c>
      <c r="AI153" s="101" t="s">
        <v>65</v>
      </c>
      <c r="AJ153" s="101" t="s">
        <v>65</v>
      </c>
      <c r="AK153" s="101" t="s">
        <v>65</v>
      </c>
      <c r="AL153" s="101" t="s">
        <v>65</v>
      </c>
      <c r="AM153" s="101" t="s">
        <v>65</v>
      </c>
      <c r="AN153" s="101" t="s">
        <v>65</v>
      </c>
      <c r="AO153" s="101" t="s">
        <v>65</v>
      </c>
      <c r="AP153" s="101" t="s">
        <v>65</v>
      </c>
      <c r="AQ153" s="101" t="s">
        <v>65</v>
      </c>
      <c r="AR153" s="101" t="s">
        <v>65</v>
      </c>
      <c r="AS153" s="101" t="s">
        <v>65</v>
      </c>
      <c r="AT153" s="101" t="s">
        <v>65</v>
      </c>
      <c r="AU153" s="101" t="s">
        <v>65</v>
      </c>
      <c r="AV153" s="101" t="s">
        <v>65</v>
      </c>
      <c r="AW153" s="101" t="s">
        <v>65</v>
      </c>
      <c r="AX153" s="101" t="s">
        <v>65</v>
      </c>
      <c r="AY153" s="101" t="s">
        <v>65</v>
      </c>
      <c r="AZ153" s="101"/>
      <c r="BA153" s="2"/>
    </row>
    <row r="154" spans="1:53" ht="326.25" customHeight="1" x14ac:dyDescent="0.3">
      <c r="A154" s="82" t="s">
        <v>359</v>
      </c>
      <c r="B154" s="83" t="s">
        <v>360</v>
      </c>
      <c r="C154" s="84" t="s">
        <v>49</v>
      </c>
      <c r="D154" s="52" t="s">
        <v>304</v>
      </c>
      <c r="E154" s="52" t="s">
        <v>51</v>
      </c>
      <c r="F154" s="85"/>
      <c r="G154" s="85"/>
      <c r="H154" s="85"/>
      <c r="I154" s="85"/>
      <c r="J154" s="85"/>
      <c r="K154" s="85"/>
      <c r="L154" s="85"/>
      <c r="M154" s="85"/>
      <c r="N154" s="85"/>
      <c r="O154" s="85"/>
      <c r="P154" s="85"/>
      <c r="Q154" s="85"/>
      <c r="R154" s="85"/>
      <c r="S154" s="85"/>
      <c r="T154" s="85"/>
      <c r="U154" s="85"/>
      <c r="V154" s="85"/>
      <c r="W154" s="85" t="s">
        <v>341</v>
      </c>
      <c r="X154" s="85" t="s">
        <v>332</v>
      </c>
      <c r="Y154" s="85" t="s">
        <v>342</v>
      </c>
      <c r="Z154" s="85"/>
      <c r="AA154" s="85"/>
      <c r="AB154" s="85"/>
      <c r="AC154" s="12" t="s">
        <v>537</v>
      </c>
      <c r="AD154" s="46"/>
      <c r="AE154" s="46" t="s">
        <v>538</v>
      </c>
      <c r="AF154" s="120" t="s">
        <v>339</v>
      </c>
      <c r="AG154" s="119" t="s">
        <v>234</v>
      </c>
      <c r="AH154" s="91">
        <v>6587.6</v>
      </c>
      <c r="AI154" s="91">
        <v>5860.7</v>
      </c>
      <c r="AJ154" s="91">
        <v>7101.8</v>
      </c>
      <c r="AK154" s="91">
        <v>7092.3</v>
      </c>
      <c r="AL154" s="91">
        <v>6383</v>
      </c>
      <c r="AM154" s="91">
        <v>6383</v>
      </c>
      <c r="AN154" s="91">
        <v>6249.8</v>
      </c>
      <c r="AO154" s="91">
        <v>5792.6</v>
      </c>
      <c r="AP154" s="91">
        <f>7101.8-349.3</f>
        <v>6752.5</v>
      </c>
      <c r="AQ154" s="91">
        <f>7092.3-296.1</f>
        <v>6796.2</v>
      </c>
      <c r="AR154" s="91">
        <f>6383-208.5</f>
        <v>6174.5</v>
      </c>
      <c r="AS154" s="91">
        <f>6383-208.5</f>
        <v>6174.5</v>
      </c>
      <c r="AT154" s="91">
        <v>5860.7</v>
      </c>
      <c r="AU154" s="91">
        <v>7101.8</v>
      </c>
      <c r="AV154" s="91">
        <v>7092.3</v>
      </c>
      <c r="AW154" s="91">
        <v>5792.6</v>
      </c>
      <c r="AX154" s="91">
        <f>7101.8-349.3</f>
        <v>6752.5</v>
      </c>
      <c r="AY154" s="91">
        <f>7092.3-296.1</f>
        <v>6796.2</v>
      </c>
      <c r="AZ154" s="92" t="s">
        <v>59</v>
      </c>
      <c r="BA154" s="2"/>
    </row>
    <row r="155" spans="1:53" ht="220.5" customHeight="1" x14ac:dyDescent="0.3">
      <c r="A155" s="82"/>
      <c r="B155" s="83"/>
      <c r="C155" s="84"/>
      <c r="D155" s="52"/>
      <c r="E155" s="52"/>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13" t="s">
        <v>557</v>
      </c>
      <c r="AD155" s="52" t="s">
        <v>565</v>
      </c>
      <c r="AE155" s="4" t="s">
        <v>556</v>
      </c>
      <c r="AF155" s="120"/>
      <c r="AG155" s="119"/>
      <c r="AH155" s="91"/>
      <c r="AI155" s="91"/>
      <c r="AJ155" s="91"/>
      <c r="AK155" s="91"/>
      <c r="AL155" s="91"/>
      <c r="AM155" s="91"/>
      <c r="AN155" s="91"/>
      <c r="AO155" s="91"/>
      <c r="AP155" s="91"/>
      <c r="AQ155" s="91"/>
      <c r="AR155" s="91"/>
      <c r="AS155" s="91"/>
      <c r="AT155" s="91"/>
      <c r="AU155" s="91"/>
      <c r="AV155" s="91"/>
      <c r="AW155" s="91"/>
      <c r="AX155" s="91"/>
      <c r="AY155" s="91"/>
      <c r="AZ155" s="92"/>
      <c r="BA155" s="2"/>
    </row>
    <row r="156" spans="1:53" ht="259.5" customHeight="1" x14ac:dyDescent="0.3">
      <c r="A156" s="82"/>
      <c r="B156" s="83"/>
      <c r="C156" s="84"/>
      <c r="D156" s="52"/>
      <c r="E156" s="52"/>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4" t="s">
        <v>496</v>
      </c>
      <c r="AD156" s="4"/>
      <c r="AE156" s="4" t="s">
        <v>497</v>
      </c>
      <c r="AF156" s="120"/>
      <c r="AG156" s="119"/>
      <c r="AH156" s="91"/>
      <c r="AI156" s="91"/>
      <c r="AJ156" s="91"/>
      <c r="AK156" s="91"/>
      <c r="AL156" s="91"/>
      <c r="AM156" s="91"/>
      <c r="AN156" s="91"/>
      <c r="AO156" s="91"/>
      <c r="AP156" s="91"/>
      <c r="AQ156" s="91"/>
      <c r="AR156" s="91"/>
      <c r="AS156" s="91"/>
      <c r="AT156" s="91"/>
      <c r="AU156" s="91"/>
      <c r="AV156" s="91"/>
      <c r="AW156" s="91"/>
      <c r="AX156" s="91"/>
      <c r="AY156" s="91"/>
      <c r="AZ156" s="92"/>
      <c r="BA156" s="2"/>
    </row>
    <row r="157" spans="1:53" ht="326.25" customHeight="1" x14ac:dyDescent="0.3">
      <c r="A157" s="82"/>
      <c r="B157" s="83"/>
      <c r="C157" s="84"/>
      <c r="D157" s="52"/>
      <c r="E157" s="52"/>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190" t="s">
        <v>494</v>
      </c>
      <c r="AD157" s="191"/>
      <c r="AE157" s="191" t="s">
        <v>495</v>
      </c>
      <c r="AF157" s="120"/>
      <c r="AG157" s="119"/>
      <c r="AH157" s="91"/>
      <c r="AI157" s="91"/>
      <c r="AJ157" s="91"/>
      <c r="AK157" s="91"/>
      <c r="AL157" s="91"/>
      <c r="AM157" s="91"/>
      <c r="AN157" s="91"/>
      <c r="AO157" s="91"/>
      <c r="AP157" s="91"/>
      <c r="AQ157" s="91"/>
      <c r="AR157" s="91"/>
      <c r="AS157" s="91"/>
      <c r="AT157" s="91"/>
      <c r="AU157" s="91"/>
      <c r="AV157" s="91"/>
      <c r="AW157" s="91"/>
      <c r="AX157" s="91"/>
      <c r="AY157" s="91"/>
      <c r="AZ157" s="92"/>
      <c r="BA157" s="2"/>
    </row>
    <row r="158" spans="1:53" ht="258.75" customHeight="1" x14ac:dyDescent="0.3">
      <c r="A158" s="82" t="s">
        <v>361</v>
      </c>
      <c r="B158" s="83" t="s">
        <v>362</v>
      </c>
      <c r="C158" s="84" t="s">
        <v>49</v>
      </c>
      <c r="D158" s="52" t="s">
        <v>304</v>
      </c>
      <c r="E158" s="52" t="s">
        <v>51</v>
      </c>
      <c r="F158" s="85"/>
      <c r="G158" s="85"/>
      <c r="H158" s="85"/>
      <c r="I158" s="85"/>
      <c r="J158" s="85"/>
      <c r="K158" s="85"/>
      <c r="L158" s="85"/>
      <c r="M158" s="85"/>
      <c r="N158" s="85"/>
      <c r="O158" s="85"/>
      <c r="P158" s="85"/>
      <c r="Q158" s="85"/>
      <c r="R158" s="85"/>
      <c r="S158" s="85"/>
      <c r="T158" s="85"/>
      <c r="U158" s="85"/>
      <c r="V158" s="85"/>
      <c r="W158" s="85" t="s">
        <v>363</v>
      </c>
      <c r="X158" s="85" t="s">
        <v>306</v>
      </c>
      <c r="Y158" s="85" t="s">
        <v>364</v>
      </c>
      <c r="Z158" s="85"/>
      <c r="AA158" s="85"/>
      <c r="AB158" s="85"/>
      <c r="AC158" s="13" t="s">
        <v>496</v>
      </c>
      <c r="AD158" s="7"/>
      <c r="AE158" s="7" t="s">
        <v>497</v>
      </c>
      <c r="AF158" s="120" t="s">
        <v>339</v>
      </c>
      <c r="AG158" s="119" t="s">
        <v>365</v>
      </c>
      <c r="AH158" s="91">
        <v>2864.6</v>
      </c>
      <c r="AI158" s="91">
        <v>2845.4</v>
      </c>
      <c r="AJ158" s="91">
        <v>2299.6</v>
      </c>
      <c r="AK158" s="91">
        <v>2787.1</v>
      </c>
      <c r="AL158" s="91">
        <v>2787.2</v>
      </c>
      <c r="AM158" s="91">
        <v>2787.2</v>
      </c>
      <c r="AN158" s="91">
        <v>2864.6</v>
      </c>
      <c r="AO158" s="91">
        <v>2845.4</v>
      </c>
      <c r="AP158" s="91">
        <v>2299.6</v>
      </c>
      <c r="AQ158" s="91">
        <v>2787.1</v>
      </c>
      <c r="AR158" s="91">
        <v>2787.2</v>
      </c>
      <c r="AS158" s="91">
        <v>2787.2</v>
      </c>
      <c r="AT158" s="91">
        <v>2845.4</v>
      </c>
      <c r="AU158" s="91">
        <v>2299.6</v>
      </c>
      <c r="AV158" s="91">
        <v>2787.1</v>
      </c>
      <c r="AW158" s="91">
        <v>2845.4</v>
      </c>
      <c r="AX158" s="91">
        <v>2299.6</v>
      </c>
      <c r="AY158" s="91">
        <v>2787.1</v>
      </c>
      <c r="AZ158" s="92" t="s">
        <v>59</v>
      </c>
      <c r="BA158" s="2"/>
    </row>
    <row r="159" spans="1:53" ht="270" customHeight="1" x14ac:dyDescent="0.3">
      <c r="A159" s="82" t="s">
        <v>366</v>
      </c>
      <c r="B159" s="83" t="s">
        <v>367</v>
      </c>
      <c r="C159" s="84" t="s">
        <v>49</v>
      </c>
      <c r="D159" s="52" t="s">
        <v>304</v>
      </c>
      <c r="E159" s="52" t="s">
        <v>51</v>
      </c>
      <c r="F159" s="85"/>
      <c r="G159" s="85"/>
      <c r="H159" s="85"/>
      <c r="I159" s="85"/>
      <c r="J159" s="85"/>
      <c r="K159" s="85"/>
      <c r="L159" s="85"/>
      <c r="M159" s="85"/>
      <c r="N159" s="85"/>
      <c r="O159" s="85"/>
      <c r="P159" s="85"/>
      <c r="Q159" s="85"/>
      <c r="R159" s="85"/>
      <c r="S159" s="85"/>
      <c r="T159" s="85"/>
      <c r="U159" s="85"/>
      <c r="V159" s="85"/>
      <c r="W159" s="85" t="s">
        <v>368</v>
      </c>
      <c r="X159" s="85" t="s">
        <v>306</v>
      </c>
      <c r="Y159" s="85" t="s">
        <v>369</v>
      </c>
      <c r="Z159" s="85" t="s">
        <v>370</v>
      </c>
      <c r="AA159" s="85" t="s">
        <v>56</v>
      </c>
      <c r="AB159" s="85" t="s">
        <v>371</v>
      </c>
      <c r="AC159" s="105" t="s">
        <v>486</v>
      </c>
      <c r="AD159" s="52" t="s">
        <v>565</v>
      </c>
      <c r="AE159" s="52" t="s">
        <v>614</v>
      </c>
      <c r="AF159" s="120" t="s">
        <v>372</v>
      </c>
      <c r="AG159" s="119" t="s">
        <v>234</v>
      </c>
      <c r="AH159" s="91">
        <v>428.3</v>
      </c>
      <c r="AI159" s="91">
        <v>425.7</v>
      </c>
      <c r="AJ159" s="91">
        <v>543.6</v>
      </c>
      <c r="AK159" s="91">
        <v>543.6</v>
      </c>
      <c r="AL159" s="91">
        <v>543.6</v>
      </c>
      <c r="AM159" s="91">
        <v>543.6</v>
      </c>
      <c r="AN159" s="91">
        <v>421.8</v>
      </c>
      <c r="AO159" s="91">
        <v>420</v>
      </c>
      <c r="AP159" s="91">
        <f>543.6-8.3</f>
        <v>535.30000000000007</v>
      </c>
      <c r="AQ159" s="91">
        <v>543.6</v>
      </c>
      <c r="AR159" s="91">
        <v>543.6</v>
      </c>
      <c r="AS159" s="91">
        <v>543.6</v>
      </c>
      <c r="AT159" s="91">
        <v>425.7</v>
      </c>
      <c r="AU159" s="91">
        <v>543.6</v>
      </c>
      <c r="AV159" s="91">
        <v>543.6</v>
      </c>
      <c r="AW159" s="91">
        <v>420</v>
      </c>
      <c r="AX159" s="91">
        <f>543.6-8.3</f>
        <v>535.30000000000007</v>
      </c>
      <c r="AY159" s="91">
        <v>543.6</v>
      </c>
      <c r="AZ159" s="92" t="s">
        <v>59</v>
      </c>
      <c r="BA159" s="2"/>
    </row>
    <row r="160" spans="1:53" ht="270" customHeight="1" x14ac:dyDescent="0.3">
      <c r="A160" s="82"/>
      <c r="B160" s="83"/>
      <c r="C160" s="84"/>
      <c r="D160" s="52"/>
      <c r="E160" s="52"/>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15" t="s">
        <v>492</v>
      </c>
      <c r="AD160" s="52" t="s">
        <v>565</v>
      </c>
      <c r="AE160" s="52" t="s">
        <v>615</v>
      </c>
      <c r="AF160" s="120"/>
      <c r="AG160" s="119"/>
      <c r="AH160" s="91"/>
      <c r="AI160" s="91"/>
      <c r="AJ160" s="91"/>
      <c r="AK160" s="91"/>
      <c r="AL160" s="91"/>
      <c r="AM160" s="91"/>
      <c r="AN160" s="91"/>
      <c r="AO160" s="91"/>
      <c r="AP160" s="91"/>
      <c r="AQ160" s="91"/>
      <c r="AR160" s="91"/>
      <c r="AS160" s="91"/>
      <c r="AT160" s="91"/>
      <c r="AU160" s="91"/>
      <c r="AV160" s="91"/>
      <c r="AW160" s="91"/>
      <c r="AX160" s="91"/>
      <c r="AY160" s="91"/>
      <c r="AZ160" s="92"/>
      <c r="BA160" s="2"/>
    </row>
    <row r="161" spans="1:53" ht="270" customHeight="1" x14ac:dyDescent="0.3">
      <c r="A161" s="82"/>
      <c r="B161" s="83"/>
      <c r="C161" s="84"/>
      <c r="D161" s="52"/>
      <c r="E161" s="52"/>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15" t="s">
        <v>494</v>
      </c>
      <c r="AD161" s="52" t="s">
        <v>565</v>
      </c>
      <c r="AE161" s="52" t="s">
        <v>618</v>
      </c>
      <c r="AF161" s="120"/>
      <c r="AG161" s="119"/>
      <c r="AH161" s="91"/>
      <c r="AI161" s="91"/>
      <c r="AJ161" s="91"/>
      <c r="AK161" s="91"/>
      <c r="AL161" s="91"/>
      <c r="AM161" s="91"/>
      <c r="AN161" s="91"/>
      <c r="AO161" s="91"/>
      <c r="AP161" s="91"/>
      <c r="AQ161" s="91"/>
      <c r="AR161" s="91"/>
      <c r="AS161" s="91"/>
      <c r="AT161" s="91"/>
      <c r="AU161" s="91"/>
      <c r="AV161" s="91"/>
      <c r="AW161" s="91"/>
      <c r="AX161" s="91"/>
      <c r="AY161" s="91"/>
      <c r="AZ161" s="92"/>
      <c r="BA161" s="2"/>
    </row>
    <row r="162" spans="1:53" ht="270" customHeight="1" x14ac:dyDescent="0.3">
      <c r="A162" s="82"/>
      <c r="B162" s="83"/>
      <c r="C162" s="84"/>
      <c r="D162" s="52"/>
      <c r="E162" s="52"/>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5" t="s">
        <v>496</v>
      </c>
      <c r="AD162" s="52" t="s">
        <v>565</v>
      </c>
      <c r="AE162" s="52" t="s">
        <v>619</v>
      </c>
      <c r="AF162" s="120"/>
      <c r="AG162" s="119"/>
      <c r="AH162" s="91"/>
      <c r="AI162" s="91"/>
      <c r="AJ162" s="91"/>
      <c r="AK162" s="91"/>
      <c r="AL162" s="91"/>
      <c r="AM162" s="91"/>
      <c r="AN162" s="91"/>
      <c r="AO162" s="91"/>
      <c r="AP162" s="91"/>
      <c r="AQ162" s="91"/>
      <c r="AR162" s="91"/>
      <c r="AS162" s="91"/>
      <c r="AT162" s="91"/>
      <c r="AU162" s="91"/>
      <c r="AV162" s="91"/>
      <c r="AW162" s="91"/>
      <c r="AX162" s="91"/>
      <c r="AY162" s="91"/>
      <c r="AZ162" s="92"/>
      <c r="BA162" s="2"/>
    </row>
    <row r="163" spans="1:53" ht="270" customHeight="1" x14ac:dyDescent="0.3">
      <c r="A163" s="82"/>
      <c r="B163" s="83"/>
      <c r="C163" s="84"/>
      <c r="D163" s="52"/>
      <c r="E163" s="52"/>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26" t="s">
        <v>504</v>
      </c>
      <c r="AD163" s="52" t="s">
        <v>565</v>
      </c>
      <c r="AE163" s="52" t="s">
        <v>620</v>
      </c>
      <c r="AF163" s="120"/>
      <c r="AG163" s="119"/>
      <c r="AH163" s="91"/>
      <c r="AI163" s="91"/>
      <c r="AJ163" s="91"/>
      <c r="AK163" s="91"/>
      <c r="AL163" s="91"/>
      <c r="AM163" s="91"/>
      <c r="AN163" s="91"/>
      <c r="AO163" s="91"/>
      <c r="AP163" s="91"/>
      <c r="AQ163" s="91"/>
      <c r="AR163" s="91"/>
      <c r="AS163" s="91"/>
      <c r="AT163" s="91"/>
      <c r="AU163" s="91"/>
      <c r="AV163" s="91"/>
      <c r="AW163" s="91"/>
      <c r="AX163" s="91"/>
      <c r="AY163" s="91"/>
      <c r="AZ163" s="92"/>
      <c r="BA163" s="2"/>
    </row>
    <row r="164" spans="1:53" ht="270" customHeight="1" x14ac:dyDescent="0.3">
      <c r="A164" s="82"/>
      <c r="B164" s="83"/>
      <c r="C164" s="84"/>
      <c r="D164" s="52"/>
      <c r="E164" s="52"/>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21" t="s">
        <v>558</v>
      </c>
      <c r="AD164" s="52" t="s">
        <v>565</v>
      </c>
      <c r="AE164" s="52" t="s">
        <v>621</v>
      </c>
      <c r="AF164" s="120"/>
      <c r="AG164" s="119"/>
      <c r="AH164" s="91"/>
      <c r="AI164" s="91"/>
      <c r="AJ164" s="91"/>
      <c r="AK164" s="91"/>
      <c r="AL164" s="91"/>
      <c r="AM164" s="91"/>
      <c r="AN164" s="91"/>
      <c r="AO164" s="91"/>
      <c r="AP164" s="91"/>
      <c r="AQ164" s="91"/>
      <c r="AR164" s="91"/>
      <c r="AS164" s="91"/>
      <c r="AT164" s="91"/>
      <c r="AU164" s="91"/>
      <c r="AV164" s="91"/>
      <c r="AW164" s="91"/>
      <c r="AX164" s="91"/>
      <c r="AY164" s="91"/>
      <c r="AZ164" s="92"/>
      <c r="BA164" s="2"/>
    </row>
    <row r="165" spans="1:53" ht="292.5" customHeight="1" x14ac:dyDescent="0.3">
      <c r="A165" s="82" t="s">
        <v>373</v>
      </c>
      <c r="B165" s="83" t="s">
        <v>374</v>
      </c>
      <c r="C165" s="84" t="s">
        <v>49</v>
      </c>
      <c r="D165" s="52" t="s">
        <v>304</v>
      </c>
      <c r="E165" s="52" t="s">
        <v>51</v>
      </c>
      <c r="F165" s="85"/>
      <c r="G165" s="85"/>
      <c r="H165" s="85"/>
      <c r="I165" s="85"/>
      <c r="J165" s="85"/>
      <c r="K165" s="85"/>
      <c r="L165" s="85"/>
      <c r="M165" s="85"/>
      <c r="N165" s="85"/>
      <c r="O165" s="85"/>
      <c r="P165" s="85"/>
      <c r="Q165" s="85"/>
      <c r="R165" s="85"/>
      <c r="S165" s="85"/>
      <c r="T165" s="85"/>
      <c r="U165" s="85"/>
      <c r="V165" s="85"/>
      <c r="W165" s="85" t="s">
        <v>375</v>
      </c>
      <c r="X165" s="85" t="s">
        <v>376</v>
      </c>
      <c r="Y165" s="85" t="s">
        <v>377</v>
      </c>
      <c r="Z165" s="85"/>
      <c r="AA165" s="85"/>
      <c r="AB165" s="85"/>
      <c r="AC165" s="52"/>
      <c r="AD165" s="52"/>
      <c r="AE165" s="52"/>
      <c r="AF165" s="120" t="s">
        <v>378</v>
      </c>
      <c r="AG165" s="119" t="s">
        <v>148</v>
      </c>
      <c r="AH165" s="91">
        <v>1331.3</v>
      </c>
      <c r="AI165" s="91">
        <v>1319.9</v>
      </c>
      <c r="AJ165" s="91" t="s">
        <v>65</v>
      </c>
      <c r="AK165" s="91" t="s">
        <v>65</v>
      </c>
      <c r="AL165" s="91" t="s">
        <v>65</v>
      </c>
      <c r="AM165" s="91" t="s">
        <v>65</v>
      </c>
      <c r="AN165" s="91">
        <v>1331.3</v>
      </c>
      <c r="AO165" s="91">
        <v>1319.9</v>
      </c>
      <c r="AP165" s="91" t="s">
        <v>65</v>
      </c>
      <c r="AQ165" s="91" t="s">
        <v>65</v>
      </c>
      <c r="AR165" s="91" t="s">
        <v>65</v>
      </c>
      <c r="AS165" s="91" t="s">
        <v>65</v>
      </c>
      <c r="AT165" s="91">
        <v>1319.9</v>
      </c>
      <c r="AU165" s="91" t="s">
        <v>65</v>
      </c>
      <c r="AV165" s="91" t="s">
        <v>65</v>
      </c>
      <c r="AW165" s="91">
        <v>1319.9</v>
      </c>
      <c r="AX165" s="91" t="s">
        <v>65</v>
      </c>
      <c r="AY165" s="91" t="s">
        <v>65</v>
      </c>
      <c r="AZ165" s="92" t="s">
        <v>59</v>
      </c>
      <c r="BA165" s="2"/>
    </row>
    <row r="166" spans="1:53" ht="127.5" customHeight="1" x14ac:dyDescent="0.3">
      <c r="A166" s="93"/>
      <c r="B166" s="94"/>
      <c r="C166" s="95" t="s">
        <v>379</v>
      </c>
      <c r="D166" s="60" t="s">
        <v>380</v>
      </c>
      <c r="E166" s="60" t="s">
        <v>381</v>
      </c>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60"/>
      <c r="AD166" s="60"/>
      <c r="AE166" s="60"/>
      <c r="AF166" s="103"/>
      <c r="AG166" s="102"/>
      <c r="AH166" s="101" t="s">
        <v>65</v>
      </c>
      <c r="AI166" s="101" t="s">
        <v>65</v>
      </c>
      <c r="AJ166" s="101" t="s">
        <v>65</v>
      </c>
      <c r="AK166" s="101" t="s">
        <v>65</v>
      </c>
      <c r="AL166" s="101" t="s">
        <v>65</v>
      </c>
      <c r="AM166" s="101" t="s">
        <v>65</v>
      </c>
      <c r="AN166" s="101" t="s">
        <v>65</v>
      </c>
      <c r="AO166" s="101" t="s">
        <v>65</v>
      </c>
      <c r="AP166" s="101" t="s">
        <v>65</v>
      </c>
      <c r="AQ166" s="101" t="s">
        <v>65</v>
      </c>
      <c r="AR166" s="101" t="s">
        <v>65</v>
      </c>
      <c r="AS166" s="101" t="s">
        <v>65</v>
      </c>
      <c r="AT166" s="101" t="s">
        <v>65</v>
      </c>
      <c r="AU166" s="101" t="s">
        <v>65</v>
      </c>
      <c r="AV166" s="101" t="s">
        <v>65</v>
      </c>
      <c r="AW166" s="101" t="s">
        <v>65</v>
      </c>
      <c r="AX166" s="101" t="s">
        <v>65</v>
      </c>
      <c r="AY166" s="101" t="s">
        <v>65</v>
      </c>
      <c r="AZ166" s="101"/>
      <c r="BA166" s="2"/>
    </row>
    <row r="167" spans="1:53" ht="337.5" customHeight="1" x14ac:dyDescent="0.3">
      <c r="A167" s="82" t="s">
        <v>382</v>
      </c>
      <c r="B167" s="83" t="s">
        <v>383</v>
      </c>
      <c r="C167" s="84" t="s">
        <v>49</v>
      </c>
      <c r="D167" s="52" t="s">
        <v>304</v>
      </c>
      <c r="E167" s="52" t="s">
        <v>51</v>
      </c>
      <c r="F167" s="85"/>
      <c r="G167" s="85"/>
      <c r="H167" s="85"/>
      <c r="I167" s="85"/>
      <c r="J167" s="85"/>
      <c r="K167" s="85"/>
      <c r="L167" s="85"/>
      <c r="M167" s="85"/>
      <c r="N167" s="85"/>
      <c r="O167" s="85"/>
      <c r="P167" s="85"/>
      <c r="Q167" s="85"/>
      <c r="R167" s="85"/>
      <c r="S167" s="85"/>
      <c r="T167" s="85"/>
      <c r="U167" s="85"/>
      <c r="V167" s="85"/>
      <c r="W167" s="85" t="s">
        <v>384</v>
      </c>
      <c r="X167" s="85" t="s">
        <v>332</v>
      </c>
      <c r="Y167" s="85" t="s">
        <v>385</v>
      </c>
      <c r="Z167" s="85" t="s">
        <v>386</v>
      </c>
      <c r="AA167" s="85" t="s">
        <v>56</v>
      </c>
      <c r="AB167" s="85" t="s">
        <v>387</v>
      </c>
      <c r="AC167" s="52"/>
      <c r="AD167" s="52"/>
      <c r="AE167" s="52"/>
      <c r="AF167" s="120" t="s">
        <v>378</v>
      </c>
      <c r="AG167" s="119" t="s">
        <v>388</v>
      </c>
      <c r="AH167" s="91">
        <v>17.5</v>
      </c>
      <c r="AI167" s="91">
        <v>17.5</v>
      </c>
      <c r="AJ167" s="91">
        <v>18.600000000000001</v>
      </c>
      <c r="AK167" s="91">
        <v>19.7</v>
      </c>
      <c r="AL167" s="91">
        <v>19.600000000000001</v>
      </c>
      <c r="AM167" s="91">
        <v>19.5</v>
      </c>
      <c r="AN167" s="91">
        <v>17.5</v>
      </c>
      <c r="AO167" s="91">
        <v>17.5</v>
      </c>
      <c r="AP167" s="91">
        <v>18.600000000000001</v>
      </c>
      <c r="AQ167" s="91">
        <v>19.7</v>
      </c>
      <c r="AR167" s="91">
        <v>19.600000000000001</v>
      </c>
      <c r="AS167" s="91">
        <v>19.5</v>
      </c>
      <c r="AT167" s="91">
        <v>17.5</v>
      </c>
      <c r="AU167" s="91">
        <v>18.600000000000001</v>
      </c>
      <c r="AV167" s="91">
        <v>19.7</v>
      </c>
      <c r="AW167" s="91">
        <v>17.5</v>
      </c>
      <c r="AX167" s="91">
        <v>18.600000000000001</v>
      </c>
      <c r="AY167" s="91">
        <v>19.7</v>
      </c>
      <c r="AZ167" s="92" t="s">
        <v>59</v>
      </c>
      <c r="BA167" s="2"/>
    </row>
    <row r="168" spans="1:53" ht="198" customHeight="1" x14ac:dyDescent="0.3">
      <c r="A168" s="82" t="s">
        <v>389</v>
      </c>
      <c r="B168" s="83" t="s">
        <v>390</v>
      </c>
      <c r="C168" s="84" t="s">
        <v>49</v>
      </c>
      <c r="D168" s="52" t="s">
        <v>304</v>
      </c>
      <c r="E168" s="52" t="s">
        <v>51</v>
      </c>
      <c r="F168" s="85"/>
      <c r="G168" s="85"/>
      <c r="H168" s="85"/>
      <c r="I168" s="85"/>
      <c r="J168" s="85"/>
      <c r="K168" s="85"/>
      <c r="L168" s="85"/>
      <c r="M168" s="85"/>
      <c r="N168" s="85"/>
      <c r="O168" s="85"/>
      <c r="P168" s="85"/>
      <c r="Q168" s="85"/>
      <c r="R168" s="85"/>
      <c r="S168" s="85"/>
      <c r="T168" s="85"/>
      <c r="U168" s="85"/>
      <c r="V168" s="85"/>
      <c r="W168" s="85" t="s">
        <v>391</v>
      </c>
      <c r="X168" s="85" t="s">
        <v>56</v>
      </c>
      <c r="Y168" s="85" t="s">
        <v>67</v>
      </c>
      <c r="Z168" s="85"/>
      <c r="AA168" s="85"/>
      <c r="AB168" s="85"/>
      <c r="AC168" s="105" t="s">
        <v>486</v>
      </c>
      <c r="AD168" s="52" t="s">
        <v>565</v>
      </c>
      <c r="AE168" s="52" t="s">
        <v>614</v>
      </c>
      <c r="AF168" s="120" t="s">
        <v>378</v>
      </c>
      <c r="AG168" s="119" t="s">
        <v>148</v>
      </c>
      <c r="AH168" s="91">
        <v>1142.9000000000001</v>
      </c>
      <c r="AI168" s="91">
        <v>966.3</v>
      </c>
      <c r="AJ168" s="91">
        <v>1090.3</v>
      </c>
      <c r="AK168" s="91">
        <v>1133.9000000000001</v>
      </c>
      <c r="AL168" s="91">
        <v>1133.9000000000001</v>
      </c>
      <c r="AM168" s="91">
        <v>1133.9000000000001</v>
      </c>
      <c r="AN168" s="91">
        <v>1142.9000000000001</v>
      </c>
      <c r="AO168" s="91">
        <v>966.3</v>
      </c>
      <c r="AP168" s="91">
        <v>1090.3</v>
      </c>
      <c r="AQ168" s="91">
        <v>1133.9000000000001</v>
      </c>
      <c r="AR168" s="91">
        <v>1133.9000000000001</v>
      </c>
      <c r="AS168" s="91">
        <v>1133.9000000000001</v>
      </c>
      <c r="AT168" s="91">
        <v>966.3</v>
      </c>
      <c r="AU168" s="91">
        <v>1090.3</v>
      </c>
      <c r="AV168" s="91">
        <v>1133.9000000000001</v>
      </c>
      <c r="AW168" s="91">
        <v>966.3</v>
      </c>
      <c r="AX168" s="91">
        <v>1090.3</v>
      </c>
      <c r="AY168" s="91">
        <v>1133.9000000000001</v>
      </c>
      <c r="AZ168" s="92" t="s">
        <v>59</v>
      </c>
      <c r="BA168" s="2"/>
    </row>
    <row r="169" spans="1:53" ht="240" customHeight="1" x14ac:dyDescent="0.3">
      <c r="A169" s="93"/>
      <c r="B169" s="94"/>
      <c r="C169" s="95"/>
      <c r="D169" s="60"/>
      <c r="E169" s="60"/>
      <c r="F169" s="96"/>
      <c r="G169" s="96"/>
      <c r="H169" s="96"/>
      <c r="I169" s="96"/>
      <c r="J169" s="96"/>
      <c r="K169" s="96"/>
      <c r="L169" s="96"/>
      <c r="M169" s="96"/>
      <c r="N169" s="96"/>
      <c r="O169" s="96"/>
      <c r="P169" s="96"/>
      <c r="Q169" s="96"/>
      <c r="R169" s="96"/>
      <c r="S169" s="96"/>
      <c r="T169" s="96"/>
      <c r="U169" s="96"/>
      <c r="V169" s="96"/>
      <c r="W169" s="96" t="s">
        <v>392</v>
      </c>
      <c r="X169" s="96" t="s">
        <v>56</v>
      </c>
      <c r="Y169" s="96" t="s">
        <v>135</v>
      </c>
      <c r="Z169" s="96"/>
      <c r="AA169" s="96"/>
      <c r="AB169" s="96"/>
      <c r="AC169" s="15" t="s">
        <v>492</v>
      </c>
      <c r="AD169" s="60" t="s">
        <v>565</v>
      </c>
      <c r="AE169" s="60" t="s">
        <v>616</v>
      </c>
      <c r="AF169" s="103"/>
      <c r="AG169" s="102"/>
      <c r="AH169" s="101" t="s">
        <v>65</v>
      </c>
      <c r="AI169" s="101" t="s">
        <v>65</v>
      </c>
      <c r="AJ169" s="101" t="s">
        <v>65</v>
      </c>
      <c r="AK169" s="101" t="s">
        <v>65</v>
      </c>
      <c r="AL169" s="101" t="s">
        <v>65</v>
      </c>
      <c r="AM169" s="101" t="s">
        <v>65</v>
      </c>
      <c r="AN169" s="101" t="s">
        <v>65</v>
      </c>
      <c r="AO169" s="101" t="s">
        <v>65</v>
      </c>
      <c r="AP169" s="101" t="s">
        <v>65</v>
      </c>
      <c r="AQ169" s="101" t="s">
        <v>65</v>
      </c>
      <c r="AR169" s="101" t="s">
        <v>65</v>
      </c>
      <c r="AS169" s="101" t="s">
        <v>65</v>
      </c>
      <c r="AT169" s="101" t="s">
        <v>65</v>
      </c>
      <c r="AU169" s="101" t="s">
        <v>65</v>
      </c>
      <c r="AV169" s="101" t="s">
        <v>65</v>
      </c>
      <c r="AW169" s="101" t="s">
        <v>65</v>
      </c>
      <c r="AX169" s="101" t="s">
        <v>65</v>
      </c>
      <c r="AY169" s="101" t="s">
        <v>65</v>
      </c>
      <c r="AZ169" s="101"/>
      <c r="BA169" s="2"/>
    </row>
    <row r="170" spans="1:53" ht="240" customHeight="1" x14ac:dyDescent="0.3">
      <c r="A170" s="93"/>
      <c r="B170" s="94"/>
      <c r="C170" s="95"/>
      <c r="D170" s="60"/>
      <c r="E170" s="60"/>
      <c r="F170" s="96"/>
      <c r="G170" s="96"/>
      <c r="H170" s="96"/>
      <c r="I170" s="96"/>
      <c r="J170" s="96"/>
      <c r="K170" s="96"/>
      <c r="L170" s="96"/>
      <c r="M170" s="96"/>
      <c r="N170" s="96"/>
      <c r="O170" s="96"/>
      <c r="P170" s="96"/>
      <c r="Q170" s="96"/>
      <c r="R170" s="96"/>
      <c r="S170" s="96"/>
      <c r="T170" s="96"/>
      <c r="U170" s="96"/>
      <c r="V170" s="96"/>
      <c r="W170" s="96" t="s">
        <v>393</v>
      </c>
      <c r="X170" s="96" t="s">
        <v>394</v>
      </c>
      <c r="Y170" s="96" t="s">
        <v>395</v>
      </c>
      <c r="Z170" s="96"/>
      <c r="AA170" s="96"/>
      <c r="AB170" s="96"/>
      <c r="AC170" s="15" t="s">
        <v>494</v>
      </c>
      <c r="AD170" s="60" t="s">
        <v>565</v>
      </c>
      <c r="AE170" s="60" t="s">
        <v>617</v>
      </c>
      <c r="AF170" s="103"/>
      <c r="AG170" s="102"/>
      <c r="AH170" s="101" t="s">
        <v>65</v>
      </c>
      <c r="AI170" s="101" t="s">
        <v>65</v>
      </c>
      <c r="AJ170" s="101" t="s">
        <v>65</v>
      </c>
      <c r="AK170" s="101" t="s">
        <v>65</v>
      </c>
      <c r="AL170" s="101" t="s">
        <v>65</v>
      </c>
      <c r="AM170" s="101" t="s">
        <v>65</v>
      </c>
      <c r="AN170" s="101" t="s">
        <v>65</v>
      </c>
      <c r="AO170" s="101" t="s">
        <v>65</v>
      </c>
      <c r="AP170" s="101" t="s">
        <v>65</v>
      </c>
      <c r="AQ170" s="101" t="s">
        <v>65</v>
      </c>
      <c r="AR170" s="101" t="s">
        <v>65</v>
      </c>
      <c r="AS170" s="101" t="s">
        <v>65</v>
      </c>
      <c r="AT170" s="101" t="s">
        <v>65</v>
      </c>
      <c r="AU170" s="101" t="s">
        <v>65</v>
      </c>
      <c r="AV170" s="101" t="s">
        <v>65</v>
      </c>
      <c r="AW170" s="101" t="s">
        <v>65</v>
      </c>
      <c r="AX170" s="101" t="s">
        <v>65</v>
      </c>
      <c r="AY170" s="101" t="s">
        <v>65</v>
      </c>
      <c r="AZ170" s="101"/>
      <c r="BA170" s="2"/>
    </row>
    <row r="171" spans="1:53" ht="240" customHeight="1" x14ac:dyDescent="0.3">
      <c r="A171" s="93"/>
      <c r="B171" s="94"/>
      <c r="C171" s="95"/>
      <c r="D171" s="60"/>
      <c r="E171" s="60"/>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5" t="s">
        <v>496</v>
      </c>
      <c r="AD171" s="60" t="s">
        <v>565</v>
      </c>
      <c r="AE171" s="60" t="s">
        <v>619</v>
      </c>
      <c r="AF171" s="103"/>
      <c r="AG171" s="102"/>
      <c r="AH171" s="101"/>
      <c r="AI171" s="101"/>
      <c r="AJ171" s="101"/>
      <c r="AK171" s="101"/>
      <c r="AL171" s="101"/>
      <c r="AM171" s="101"/>
      <c r="AN171" s="101"/>
      <c r="AO171" s="101"/>
      <c r="AP171" s="101"/>
      <c r="AQ171" s="101"/>
      <c r="AR171" s="101"/>
      <c r="AS171" s="101"/>
      <c r="AT171" s="101"/>
      <c r="AU171" s="101"/>
      <c r="AV171" s="101"/>
      <c r="AW171" s="101"/>
      <c r="AX171" s="101"/>
      <c r="AY171" s="101"/>
      <c r="AZ171" s="101"/>
      <c r="BA171" s="2"/>
    </row>
    <row r="172" spans="1:53" ht="240" customHeight="1" x14ac:dyDescent="0.3">
      <c r="A172" s="93"/>
      <c r="B172" s="94"/>
      <c r="C172" s="95"/>
      <c r="D172" s="60"/>
      <c r="E172" s="60"/>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26" t="s">
        <v>504</v>
      </c>
      <c r="AD172" s="60" t="s">
        <v>565</v>
      </c>
      <c r="AE172" s="60" t="s">
        <v>620</v>
      </c>
      <c r="AF172" s="103"/>
      <c r="AG172" s="102"/>
      <c r="AH172" s="101"/>
      <c r="AI172" s="101"/>
      <c r="AJ172" s="101"/>
      <c r="AK172" s="101"/>
      <c r="AL172" s="101"/>
      <c r="AM172" s="101"/>
      <c r="AN172" s="101"/>
      <c r="AO172" s="101"/>
      <c r="AP172" s="101"/>
      <c r="AQ172" s="101"/>
      <c r="AR172" s="101"/>
      <c r="AS172" s="101"/>
      <c r="AT172" s="101"/>
      <c r="AU172" s="101"/>
      <c r="AV172" s="101"/>
      <c r="AW172" s="101"/>
      <c r="AX172" s="101"/>
      <c r="AY172" s="101"/>
      <c r="AZ172" s="101"/>
      <c r="BA172" s="2"/>
    </row>
    <row r="173" spans="1:53" ht="240" customHeight="1" x14ac:dyDescent="0.3">
      <c r="A173" s="93"/>
      <c r="B173" s="94"/>
      <c r="C173" s="95"/>
      <c r="D173" s="60"/>
      <c r="E173" s="60"/>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21" t="s">
        <v>558</v>
      </c>
      <c r="AD173" s="60" t="s">
        <v>565</v>
      </c>
      <c r="AE173" s="60" t="s">
        <v>621</v>
      </c>
      <c r="AF173" s="103"/>
      <c r="AG173" s="102"/>
      <c r="AH173" s="101"/>
      <c r="AI173" s="101"/>
      <c r="AJ173" s="101"/>
      <c r="AK173" s="101"/>
      <c r="AL173" s="101"/>
      <c r="AM173" s="101"/>
      <c r="AN173" s="101"/>
      <c r="AO173" s="101"/>
      <c r="AP173" s="101"/>
      <c r="AQ173" s="101"/>
      <c r="AR173" s="101"/>
      <c r="AS173" s="101"/>
      <c r="AT173" s="101"/>
      <c r="AU173" s="101"/>
      <c r="AV173" s="101"/>
      <c r="AW173" s="101"/>
      <c r="AX173" s="101"/>
      <c r="AY173" s="101"/>
      <c r="AZ173" s="101"/>
      <c r="BA173" s="2"/>
    </row>
    <row r="174" spans="1:53" s="62" customFormat="1" ht="78.75" customHeight="1" x14ac:dyDescent="0.3">
      <c r="A174" s="76" t="s">
        <v>396</v>
      </c>
      <c r="B174" s="77" t="s">
        <v>397</v>
      </c>
      <c r="C174" s="78" t="s">
        <v>42</v>
      </c>
      <c r="D174" s="78" t="s">
        <v>42</v>
      </c>
      <c r="E174" s="78" t="s">
        <v>42</v>
      </c>
      <c r="F174" s="79" t="s">
        <v>42</v>
      </c>
      <c r="G174" s="79" t="s">
        <v>42</v>
      </c>
      <c r="H174" s="79" t="s">
        <v>42</v>
      </c>
      <c r="I174" s="79" t="s">
        <v>42</v>
      </c>
      <c r="J174" s="79" t="s">
        <v>42</v>
      </c>
      <c r="K174" s="79" t="s">
        <v>42</v>
      </c>
      <c r="L174" s="79" t="s">
        <v>42</v>
      </c>
      <c r="M174" s="79" t="s">
        <v>42</v>
      </c>
      <c r="N174" s="79" t="s">
        <v>42</v>
      </c>
      <c r="O174" s="79" t="s">
        <v>42</v>
      </c>
      <c r="P174" s="79" t="s">
        <v>42</v>
      </c>
      <c r="Q174" s="79" t="s">
        <v>42</v>
      </c>
      <c r="R174" s="79" t="s">
        <v>42</v>
      </c>
      <c r="S174" s="79" t="s">
        <v>42</v>
      </c>
      <c r="T174" s="79" t="s">
        <v>42</v>
      </c>
      <c r="U174" s="79" t="s">
        <v>42</v>
      </c>
      <c r="V174" s="79" t="s">
        <v>42</v>
      </c>
      <c r="W174" s="79" t="s">
        <v>42</v>
      </c>
      <c r="X174" s="79" t="s">
        <v>42</v>
      </c>
      <c r="Y174" s="79" t="s">
        <v>42</v>
      </c>
      <c r="Z174" s="79" t="s">
        <v>42</v>
      </c>
      <c r="AA174" s="79" t="s">
        <v>42</v>
      </c>
      <c r="AB174" s="79" t="s">
        <v>42</v>
      </c>
      <c r="AC174" s="78" t="s">
        <v>42</v>
      </c>
      <c r="AD174" s="78" t="s">
        <v>42</v>
      </c>
      <c r="AE174" s="78" t="s">
        <v>42</v>
      </c>
      <c r="AF174" s="80" t="s">
        <v>42</v>
      </c>
      <c r="AG174" s="80" t="s">
        <v>42</v>
      </c>
      <c r="AH174" s="68">
        <v>143042.29999999999</v>
      </c>
      <c r="AI174" s="68">
        <v>138272.9</v>
      </c>
      <c r="AJ174" s="68">
        <f>AJ175+AJ176</f>
        <v>163484.9</v>
      </c>
      <c r="AK174" s="68">
        <f t="shared" ref="AK174:AM174" si="32">AK175+AK176</f>
        <v>134287</v>
      </c>
      <c r="AL174" s="68">
        <f t="shared" si="32"/>
        <v>133112.9</v>
      </c>
      <c r="AM174" s="68">
        <f t="shared" si="32"/>
        <v>136762.6</v>
      </c>
      <c r="AN174" s="68">
        <v>143042.29999999999</v>
      </c>
      <c r="AO174" s="68">
        <v>138272.9</v>
      </c>
      <c r="AP174" s="68">
        <f>AP175+AP176</f>
        <v>163484.9</v>
      </c>
      <c r="AQ174" s="68">
        <f t="shared" ref="AQ174:AS174" si="33">AQ175+AQ176</f>
        <v>134287</v>
      </c>
      <c r="AR174" s="68">
        <f t="shared" si="33"/>
        <v>133112.9</v>
      </c>
      <c r="AS174" s="68">
        <f t="shared" si="33"/>
        <v>136762.6</v>
      </c>
      <c r="AT174" s="68">
        <v>138272.9</v>
      </c>
      <c r="AU174" s="68">
        <f>AU175+AU176</f>
        <v>163484.9</v>
      </c>
      <c r="AV174" s="68">
        <f t="shared" ref="AV174" si="34">AV175+AV176</f>
        <v>134287</v>
      </c>
      <c r="AW174" s="68">
        <v>138272.9</v>
      </c>
      <c r="AX174" s="68">
        <f>AX175+AX176</f>
        <v>163484.9</v>
      </c>
      <c r="AY174" s="68">
        <f t="shared" ref="AY174" si="35">AY175+AY176</f>
        <v>134287</v>
      </c>
      <c r="AZ174" s="81"/>
      <c r="BA174" s="61"/>
    </row>
    <row r="175" spans="1:53" ht="48" customHeight="1" x14ac:dyDescent="0.3">
      <c r="A175" s="76" t="s">
        <v>398</v>
      </c>
      <c r="B175" s="77" t="s">
        <v>399</v>
      </c>
      <c r="C175" s="78" t="s">
        <v>42</v>
      </c>
      <c r="D175" s="78" t="s">
        <v>42</v>
      </c>
      <c r="E175" s="78" t="s">
        <v>42</v>
      </c>
      <c r="F175" s="79" t="s">
        <v>42</v>
      </c>
      <c r="G175" s="79" t="s">
        <v>42</v>
      </c>
      <c r="H175" s="79" t="s">
        <v>42</v>
      </c>
      <c r="I175" s="79" t="s">
        <v>42</v>
      </c>
      <c r="J175" s="79" t="s">
        <v>42</v>
      </c>
      <c r="K175" s="79" t="s">
        <v>42</v>
      </c>
      <c r="L175" s="79" t="s">
        <v>42</v>
      </c>
      <c r="M175" s="79" t="s">
        <v>42</v>
      </c>
      <c r="N175" s="79" t="s">
        <v>42</v>
      </c>
      <c r="O175" s="79" t="s">
        <v>42</v>
      </c>
      <c r="P175" s="79" t="s">
        <v>42</v>
      </c>
      <c r="Q175" s="79" t="s">
        <v>42</v>
      </c>
      <c r="R175" s="79" t="s">
        <v>42</v>
      </c>
      <c r="S175" s="79" t="s">
        <v>42</v>
      </c>
      <c r="T175" s="79" t="s">
        <v>42</v>
      </c>
      <c r="U175" s="79" t="s">
        <v>42</v>
      </c>
      <c r="V175" s="79" t="s">
        <v>42</v>
      </c>
      <c r="W175" s="79" t="s">
        <v>42</v>
      </c>
      <c r="X175" s="79" t="s">
        <v>42</v>
      </c>
      <c r="Y175" s="79" t="s">
        <v>42</v>
      </c>
      <c r="Z175" s="79" t="s">
        <v>42</v>
      </c>
      <c r="AA175" s="79" t="s">
        <v>42</v>
      </c>
      <c r="AB175" s="79" t="s">
        <v>42</v>
      </c>
      <c r="AC175" s="78" t="s">
        <v>42</v>
      </c>
      <c r="AD175" s="78" t="s">
        <v>42</v>
      </c>
      <c r="AE175" s="78" t="s">
        <v>42</v>
      </c>
      <c r="AF175" s="80" t="s">
        <v>42</v>
      </c>
      <c r="AG175" s="80" t="s">
        <v>42</v>
      </c>
      <c r="AH175" s="68">
        <v>107480.5</v>
      </c>
      <c r="AI175" s="68">
        <v>107480.5</v>
      </c>
      <c r="AJ175" s="68">
        <v>115606.3</v>
      </c>
      <c r="AK175" s="68">
        <v>120731.1</v>
      </c>
      <c r="AL175" s="68">
        <v>124547.8</v>
      </c>
      <c r="AM175" s="68">
        <v>128787.5</v>
      </c>
      <c r="AN175" s="68">
        <v>107480.5</v>
      </c>
      <c r="AO175" s="68">
        <v>107480.5</v>
      </c>
      <c r="AP175" s="68">
        <v>115606.3</v>
      </c>
      <c r="AQ175" s="68">
        <v>120731.1</v>
      </c>
      <c r="AR175" s="68">
        <v>124547.8</v>
      </c>
      <c r="AS175" s="68">
        <v>128787.5</v>
      </c>
      <c r="AT175" s="68">
        <v>107480.5</v>
      </c>
      <c r="AU175" s="68">
        <v>115606.3</v>
      </c>
      <c r="AV175" s="68">
        <v>120731.1</v>
      </c>
      <c r="AW175" s="68">
        <v>107480.5</v>
      </c>
      <c r="AX175" s="68">
        <v>115606.3</v>
      </c>
      <c r="AY175" s="68">
        <v>120731.1</v>
      </c>
      <c r="AZ175" s="81" t="s">
        <v>103</v>
      </c>
      <c r="BA175" s="2"/>
    </row>
    <row r="176" spans="1:53" ht="22.5" customHeight="1" x14ac:dyDescent="0.3">
      <c r="A176" s="76" t="s">
        <v>400</v>
      </c>
      <c r="B176" s="77" t="s">
        <v>401</v>
      </c>
      <c r="C176" s="78" t="s">
        <v>42</v>
      </c>
      <c r="D176" s="78" t="s">
        <v>42</v>
      </c>
      <c r="E176" s="78" t="s">
        <v>42</v>
      </c>
      <c r="F176" s="79" t="s">
        <v>42</v>
      </c>
      <c r="G176" s="79" t="s">
        <v>42</v>
      </c>
      <c r="H176" s="79" t="s">
        <v>42</v>
      </c>
      <c r="I176" s="79" t="s">
        <v>42</v>
      </c>
      <c r="J176" s="79" t="s">
        <v>42</v>
      </c>
      <c r="K176" s="79" t="s">
        <v>42</v>
      </c>
      <c r="L176" s="79" t="s">
        <v>42</v>
      </c>
      <c r="M176" s="79" t="s">
        <v>42</v>
      </c>
      <c r="N176" s="79" t="s">
        <v>42</v>
      </c>
      <c r="O176" s="79" t="s">
        <v>42</v>
      </c>
      <c r="P176" s="79" t="s">
        <v>42</v>
      </c>
      <c r="Q176" s="79" t="s">
        <v>42</v>
      </c>
      <c r="R176" s="79" t="s">
        <v>42</v>
      </c>
      <c r="S176" s="79" t="s">
        <v>42</v>
      </c>
      <c r="T176" s="79" t="s">
        <v>42</v>
      </c>
      <c r="U176" s="79" t="s">
        <v>42</v>
      </c>
      <c r="V176" s="79" t="s">
        <v>42</v>
      </c>
      <c r="W176" s="79" t="s">
        <v>42</v>
      </c>
      <c r="X176" s="79" t="s">
        <v>42</v>
      </c>
      <c r="Y176" s="79" t="s">
        <v>42</v>
      </c>
      <c r="Z176" s="79" t="s">
        <v>42</v>
      </c>
      <c r="AA176" s="79" t="s">
        <v>42</v>
      </c>
      <c r="AB176" s="79" t="s">
        <v>42</v>
      </c>
      <c r="AC176" s="78" t="s">
        <v>42</v>
      </c>
      <c r="AD176" s="78" t="s">
        <v>42</v>
      </c>
      <c r="AE176" s="78" t="s">
        <v>42</v>
      </c>
      <c r="AF176" s="80" t="s">
        <v>42</v>
      </c>
      <c r="AG176" s="80" t="s">
        <v>42</v>
      </c>
      <c r="AH176" s="68">
        <v>35561.800000000003</v>
      </c>
      <c r="AI176" s="68">
        <v>30792.400000000001</v>
      </c>
      <c r="AJ176" s="68">
        <f>AJ177+AJ184</f>
        <v>47878.6</v>
      </c>
      <c r="AK176" s="68">
        <f t="shared" ref="AK176:AM176" si="36">AK177+AK184</f>
        <v>13555.9</v>
      </c>
      <c r="AL176" s="68">
        <f t="shared" si="36"/>
        <v>8565.1</v>
      </c>
      <c r="AM176" s="68">
        <f t="shared" si="36"/>
        <v>7975.1</v>
      </c>
      <c r="AN176" s="68">
        <v>35561.800000000003</v>
      </c>
      <c r="AO176" s="68">
        <v>30792.400000000001</v>
      </c>
      <c r="AP176" s="68">
        <f>AP177+AP184</f>
        <v>47878.6</v>
      </c>
      <c r="AQ176" s="68">
        <f t="shared" ref="AQ176:AS176" si="37">AQ177+AQ184</f>
        <v>13555.9</v>
      </c>
      <c r="AR176" s="68">
        <f t="shared" si="37"/>
        <v>8565.1</v>
      </c>
      <c r="AS176" s="68">
        <f t="shared" si="37"/>
        <v>7975.1</v>
      </c>
      <c r="AT176" s="68">
        <v>30792.400000000001</v>
      </c>
      <c r="AU176" s="68">
        <f>AU177+AU184</f>
        <v>47878.6</v>
      </c>
      <c r="AV176" s="68">
        <f t="shared" ref="AV176" si="38">AV177+AV184</f>
        <v>13555.9</v>
      </c>
      <c r="AW176" s="68">
        <v>30792.400000000001</v>
      </c>
      <c r="AX176" s="68">
        <f>AX177+AX184</f>
        <v>47878.6</v>
      </c>
      <c r="AY176" s="68">
        <f t="shared" ref="AY176" si="39">AY177+AY184</f>
        <v>13555.9</v>
      </c>
      <c r="AZ176" s="81"/>
      <c r="BA176" s="2"/>
    </row>
    <row r="177" spans="1:53" ht="67.5" customHeight="1" x14ac:dyDescent="0.3">
      <c r="A177" s="76" t="s">
        <v>402</v>
      </c>
      <c r="B177" s="77" t="s">
        <v>403</v>
      </c>
      <c r="C177" s="78" t="s">
        <v>42</v>
      </c>
      <c r="D177" s="78" t="s">
        <v>42</v>
      </c>
      <c r="E177" s="78" t="s">
        <v>42</v>
      </c>
      <c r="F177" s="79" t="s">
        <v>42</v>
      </c>
      <c r="G177" s="79" t="s">
        <v>42</v>
      </c>
      <c r="H177" s="79" t="s">
        <v>42</v>
      </c>
      <c r="I177" s="79" t="s">
        <v>42</v>
      </c>
      <c r="J177" s="79" t="s">
        <v>42</v>
      </c>
      <c r="K177" s="79" t="s">
        <v>42</v>
      </c>
      <c r="L177" s="79" t="s">
        <v>42</v>
      </c>
      <c r="M177" s="79" t="s">
        <v>42</v>
      </c>
      <c r="N177" s="79" t="s">
        <v>42</v>
      </c>
      <c r="O177" s="79" t="s">
        <v>42</v>
      </c>
      <c r="P177" s="79" t="s">
        <v>42</v>
      </c>
      <c r="Q177" s="79" t="s">
        <v>42</v>
      </c>
      <c r="R177" s="79" t="s">
        <v>42</v>
      </c>
      <c r="S177" s="79" t="s">
        <v>42</v>
      </c>
      <c r="T177" s="79" t="s">
        <v>42</v>
      </c>
      <c r="U177" s="79" t="s">
        <v>42</v>
      </c>
      <c r="V177" s="79" t="s">
        <v>42</v>
      </c>
      <c r="W177" s="79" t="s">
        <v>42</v>
      </c>
      <c r="X177" s="79" t="s">
        <v>42</v>
      </c>
      <c r="Y177" s="79" t="s">
        <v>42</v>
      </c>
      <c r="Z177" s="79" t="s">
        <v>42</v>
      </c>
      <c r="AA177" s="79" t="s">
        <v>42</v>
      </c>
      <c r="AB177" s="79" t="s">
        <v>42</v>
      </c>
      <c r="AC177" s="78" t="s">
        <v>42</v>
      </c>
      <c r="AD177" s="78" t="s">
        <v>42</v>
      </c>
      <c r="AE177" s="78" t="s">
        <v>42</v>
      </c>
      <c r="AF177" s="80" t="s">
        <v>42</v>
      </c>
      <c r="AG177" s="80" t="s">
        <v>42</v>
      </c>
      <c r="AH177" s="68">
        <v>1810.6</v>
      </c>
      <c r="AI177" s="68">
        <v>1810.6</v>
      </c>
      <c r="AJ177" s="68">
        <f>AJ178+AJ179+AJ180+AJ183</f>
        <v>4989.8999999999996</v>
      </c>
      <c r="AK177" s="68">
        <f t="shared" ref="AK177:AM177" si="40">AK178+AK179+AK180+AK183</f>
        <v>2655.9</v>
      </c>
      <c r="AL177" s="68">
        <f t="shared" si="40"/>
        <v>2950.6</v>
      </c>
      <c r="AM177" s="68">
        <f t="shared" si="40"/>
        <v>2360.6</v>
      </c>
      <c r="AN177" s="68">
        <v>1810.6</v>
      </c>
      <c r="AO177" s="68">
        <v>1810.6</v>
      </c>
      <c r="AP177" s="68">
        <f>AP178+AP179+AP180+AP183</f>
        <v>4989.8999999999996</v>
      </c>
      <c r="AQ177" s="68">
        <f t="shared" ref="AQ177:AS177" si="41">AQ178+AQ179+AQ180+AQ183</f>
        <v>2655.9</v>
      </c>
      <c r="AR177" s="68">
        <f t="shared" si="41"/>
        <v>2950.6</v>
      </c>
      <c r="AS177" s="68">
        <f t="shared" si="41"/>
        <v>2360.6</v>
      </c>
      <c r="AT177" s="68">
        <v>1810.6</v>
      </c>
      <c r="AU177" s="68">
        <f>AU178+AU179+AU180+AU183</f>
        <v>4989.8999999999996</v>
      </c>
      <c r="AV177" s="68">
        <f t="shared" ref="AV177" si="42">AV178+AV179+AV180+AV183</f>
        <v>2655.9</v>
      </c>
      <c r="AW177" s="68">
        <v>1810.6</v>
      </c>
      <c r="AX177" s="68">
        <f>AX178+AX179+AX180+AX183</f>
        <v>4989.8999999999996</v>
      </c>
      <c r="AY177" s="68">
        <f t="shared" ref="AY177" si="43">AY178+AY179+AY180+AY183</f>
        <v>2655.9</v>
      </c>
      <c r="AZ177" s="81"/>
      <c r="BA177" s="2"/>
    </row>
    <row r="178" spans="1:53" ht="131.25" customHeight="1" x14ac:dyDescent="0.3">
      <c r="A178" s="82" t="s">
        <v>604</v>
      </c>
      <c r="B178" s="83" t="s">
        <v>404</v>
      </c>
      <c r="C178" s="84" t="s">
        <v>49</v>
      </c>
      <c r="D178" s="52" t="s">
        <v>405</v>
      </c>
      <c r="E178" s="52" t="s">
        <v>51</v>
      </c>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17" t="s">
        <v>442</v>
      </c>
      <c r="AD178" s="40" t="s">
        <v>565</v>
      </c>
      <c r="AE178" s="40" t="s">
        <v>443</v>
      </c>
      <c r="AF178" s="120"/>
      <c r="AG178" s="119" t="s">
        <v>97</v>
      </c>
      <c r="AH178" s="91">
        <v>1810.6</v>
      </c>
      <c r="AI178" s="91">
        <v>1810.6</v>
      </c>
      <c r="AJ178" s="91">
        <v>1810.6</v>
      </c>
      <c r="AK178" s="91">
        <v>1810.6</v>
      </c>
      <c r="AL178" s="91">
        <v>1810.6</v>
      </c>
      <c r="AM178" s="91">
        <v>1810.6</v>
      </c>
      <c r="AN178" s="91">
        <v>1810.6</v>
      </c>
      <c r="AO178" s="91">
        <v>1810.6</v>
      </c>
      <c r="AP178" s="91">
        <v>1810.6</v>
      </c>
      <c r="AQ178" s="91">
        <v>1810.6</v>
      </c>
      <c r="AR178" s="91">
        <v>1810.6</v>
      </c>
      <c r="AS178" s="91">
        <v>1810.6</v>
      </c>
      <c r="AT178" s="91">
        <v>1810.6</v>
      </c>
      <c r="AU178" s="91">
        <v>1810.6</v>
      </c>
      <c r="AV178" s="91">
        <v>1810.6</v>
      </c>
      <c r="AW178" s="91">
        <v>1810.6</v>
      </c>
      <c r="AX178" s="91">
        <v>1810.6</v>
      </c>
      <c r="AY178" s="91">
        <v>1810.6</v>
      </c>
      <c r="AZ178" s="92" t="s">
        <v>103</v>
      </c>
      <c r="BA178" s="2"/>
    </row>
    <row r="179" spans="1:53" ht="131.25" customHeight="1" x14ac:dyDescent="0.3">
      <c r="A179" s="82" t="s">
        <v>629</v>
      </c>
      <c r="B179" s="83" t="s">
        <v>630</v>
      </c>
      <c r="C179" s="84"/>
      <c r="D179" s="52"/>
      <c r="E179" s="52"/>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63"/>
      <c r="AD179" s="64"/>
      <c r="AE179" s="64"/>
      <c r="AF179" s="120"/>
      <c r="AG179" s="119"/>
      <c r="AH179" s="91"/>
      <c r="AI179" s="91"/>
      <c r="AJ179" s="91">
        <v>128.5</v>
      </c>
      <c r="AK179" s="91">
        <v>255.3</v>
      </c>
      <c r="AL179" s="91"/>
      <c r="AM179" s="91"/>
      <c r="AN179" s="91"/>
      <c r="AO179" s="91"/>
      <c r="AP179" s="91">
        <v>128.5</v>
      </c>
      <c r="AQ179" s="91">
        <v>255.3</v>
      </c>
      <c r="AR179" s="91"/>
      <c r="AS179" s="91"/>
      <c r="AT179" s="91"/>
      <c r="AU179" s="91">
        <v>128.5</v>
      </c>
      <c r="AV179" s="91">
        <v>255.3</v>
      </c>
      <c r="AW179" s="91"/>
      <c r="AX179" s="91">
        <v>128.5</v>
      </c>
      <c r="AY179" s="91">
        <v>255.3</v>
      </c>
      <c r="AZ179" s="92"/>
      <c r="BA179" s="2"/>
    </row>
    <row r="180" spans="1:53" ht="144" customHeight="1" x14ac:dyDescent="0.3">
      <c r="A180" s="82" t="s">
        <v>631</v>
      </c>
      <c r="B180" s="83" t="s">
        <v>406</v>
      </c>
      <c r="C180" s="84" t="s">
        <v>49</v>
      </c>
      <c r="D180" s="52" t="s">
        <v>405</v>
      </c>
      <c r="E180" s="52" t="s">
        <v>51</v>
      </c>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52" t="s">
        <v>607</v>
      </c>
      <c r="AD180" s="52" t="s">
        <v>565</v>
      </c>
      <c r="AE180" s="52" t="s">
        <v>608</v>
      </c>
      <c r="AF180" s="120"/>
      <c r="AG180" s="119" t="s">
        <v>169</v>
      </c>
      <c r="AH180" s="91" t="s">
        <v>65</v>
      </c>
      <c r="AI180" s="91" t="s">
        <v>65</v>
      </c>
      <c r="AJ180" s="91">
        <v>2432.9</v>
      </c>
      <c r="AK180" s="91"/>
      <c r="AL180" s="91"/>
      <c r="AM180" s="91"/>
      <c r="AN180" s="91" t="s">
        <v>65</v>
      </c>
      <c r="AO180" s="91" t="s">
        <v>65</v>
      </c>
      <c r="AP180" s="91">
        <v>2432.9</v>
      </c>
      <c r="AQ180" s="91"/>
      <c r="AR180" s="91"/>
      <c r="AS180" s="91"/>
      <c r="AT180" s="91" t="s">
        <v>65</v>
      </c>
      <c r="AU180" s="91">
        <v>2432.9</v>
      </c>
      <c r="AV180" s="91"/>
      <c r="AW180" s="91" t="s">
        <v>65</v>
      </c>
      <c r="AX180" s="91">
        <v>2432.9</v>
      </c>
      <c r="AY180" s="91"/>
      <c r="AZ180" s="92"/>
      <c r="BA180" s="2"/>
    </row>
    <row r="181" spans="1:53" ht="144" customHeight="1" x14ac:dyDescent="0.3">
      <c r="A181" s="82"/>
      <c r="B181" s="83"/>
      <c r="C181" s="84"/>
      <c r="D181" s="52"/>
      <c r="E181" s="52"/>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52" t="s">
        <v>609</v>
      </c>
      <c r="AD181" s="40" t="s">
        <v>565</v>
      </c>
      <c r="AE181" s="52" t="s">
        <v>610</v>
      </c>
      <c r="AF181" s="120"/>
      <c r="AG181" s="119"/>
      <c r="AH181" s="91"/>
      <c r="AI181" s="91"/>
      <c r="AJ181" s="91"/>
      <c r="AK181" s="91"/>
      <c r="AL181" s="91"/>
      <c r="AM181" s="91"/>
      <c r="AN181" s="91"/>
      <c r="AO181" s="91"/>
      <c r="AP181" s="91"/>
      <c r="AQ181" s="91"/>
      <c r="AR181" s="91"/>
      <c r="AS181" s="91"/>
      <c r="AT181" s="91"/>
      <c r="AU181" s="91"/>
      <c r="AV181" s="91"/>
      <c r="AW181" s="91"/>
      <c r="AX181" s="91"/>
      <c r="AY181" s="91"/>
      <c r="AZ181" s="92"/>
      <c r="BA181" s="2"/>
    </row>
    <row r="182" spans="1:53" ht="144" customHeight="1" x14ac:dyDescent="0.3">
      <c r="A182" s="82"/>
      <c r="B182" s="83"/>
      <c r="C182" s="84"/>
      <c r="D182" s="52"/>
      <c r="E182" s="52"/>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52" t="s">
        <v>611</v>
      </c>
      <c r="AD182" s="40" t="s">
        <v>565</v>
      </c>
      <c r="AE182" s="52" t="s">
        <v>610</v>
      </c>
      <c r="AF182" s="120"/>
      <c r="AG182" s="119"/>
      <c r="AH182" s="91"/>
      <c r="AI182" s="91"/>
      <c r="AJ182" s="91"/>
      <c r="AK182" s="91"/>
      <c r="AL182" s="91"/>
      <c r="AM182" s="91"/>
      <c r="AN182" s="91"/>
      <c r="AO182" s="91"/>
      <c r="AP182" s="91"/>
      <c r="AQ182" s="91"/>
      <c r="AR182" s="91"/>
      <c r="AS182" s="91"/>
      <c r="AT182" s="91"/>
      <c r="AU182" s="91"/>
      <c r="AV182" s="91"/>
      <c r="AW182" s="91"/>
      <c r="AX182" s="91"/>
      <c r="AY182" s="91"/>
      <c r="AZ182" s="92"/>
      <c r="BA182" s="2"/>
    </row>
    <row r="183" spans="1:53" ht="249.75" customHeight="1" x14ac:dyDescent="0.3">
      <c r="A183" s="82" t="s">
        <v>632</v>
      </c>
      <c r="B183" s="83" t="s">
        <v>407</v>
      </c>
      <c r="C183" s="84" t="s">
        <v>49</v>
      </c>
      <c r="D183" s="52" t="s">
        <v>408</v>
      </c>
      <c r="E183" s="52" t="s">
        <v>51</v>
      </c>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52" t="s">
        <v>580</v>
      </c>
      <c r="AD183" s="52" t="s">
        <v>565</v>
      </c>
      <c r="AE183" s="52" t="s">
        <v>579</v>
      </c>
      <c r="AF183" s="120"/>
      <c r="AG183" s="119" t="s">
        <v>180</v>
      </c>
      <c r="AH183" s="91" t="s">
        <v>65</v>
      </c>
      <c r="AI183" s="91" t="s">
        <v>65</v>
      </c>
      <c r="AJ183" s="91">
        <v>617.9</v>
      </c>
      <c r="AK183" s="91">
        <v>590</v>
      </c>
      <c r="AL183" s="91">
        <v>1140</v>
      </c>
      <c r="AM183" s="91">
        <v>550</v>
      </c>
      <c r="AN183" s="91" t="s">
        <v>65</v>
      </c>
      <c r="AO183" s="91" t="s">
        <v>65</v>
      </c>
      <c r="AP183" s="91">
        <v>617.9</v>
      </c>
      <c r="AQ183" s="91">
        <v>590</v>
      </c>
      <c r="AR183" s="91">
        <v>1140</v>
      </c>
      <c r="AS183" s="91">
        <v>550</v>
      </c>
      <c r="AT183" s="91" t="s">
        <v>65</v>
      </c>
      <c r="AU183" s="91">
        <v>617.9</v>
      </c>
      <c r="AV183" s="91">
        <v>590</v>
      </c>
      <c r="AW183" s="91" t="s">
        <v>65</v>
      </c>
      <c r="AX183" s="91">
        <v>617.9</v>
      </c>
      <c r="AY183" s="91">
        <v>590</v>
      </c>
      <c r="AZ183" s="92" t="s">
        <v>59</v>
      </c>
      <c r="BA183" s="2"/>
    </row>
    <row r="184" spans="1:53" ht="33.75" customHeight="1" x14ac:dyDescent="0.3">
      <c r="A184" s="76" t="s">
        <v>409</v>
      </c>
      <c r="B184" s="77" t="s">
        <v>410</v>
      </c>
      <c r="C184" s="78" t="s">
        <v>42</v>
      </c>
      <c r="D184" s="78" t="s">
        <v>42</v>
      </c>
      <c r="E184" s="78" t="s">
        <v>42</v>
      </c>
      <c r="F184" s="79" t="s">
        <v>42</v>
      </c>
      <c r="G184" s="79" t="s">
        <v>42</v>
      </c>
      <c r="H184" s="79" t="s">
        <v>42</v>
      </c>
      <c r="I184" s="79" t="s">
        <v>42</v>
      </c>
      <c r="J184" s="79" t="s">
        <v>42</v>
      </c>
      <c r="K184" s="79" t="s">
        <v>42</v>
      </c>
      <c r="L184" s="79" t="s">
        <v>42</v>
      </c>
      <c r="M184" s="79" t="s">
        <v>42</v>
      </c>
      <c r="N184" s="79" t="s">
        <v>42</v>
      </c>
      <c r="O184" s="79" t="s">
        <v>42</v>
      </c>
      <c r="P184" s="79" t="s">
        <v>42</v>
      </c>
      <c r="Q184" s="79" t="s">
        <v>42</v>
      </c>
      <c r="R184" s="79" t="s">
        <v>42</v>
      </c>
      <c r="S184" s="79" t="s">
        <v>42</v>
      </c>
      <c r="T184" s="79" t="s">
        <v>42</v>
      </c>
      <c r="U184" s="79" t="s">
        <v>42</v>
      </c>
      <c r="V184" s="79" t="s">
        <v>42</v>
      </c>
      <c r="W184" s="79" t="s">
        <v>42</v>
      </c>
      <c r="X184" s="79" t="s">
        <v>42</v>
      </c>
      <c r="Y184" s="79" t="s">
        <v>42</v>
      </c>
      <c r="Z184" s="79" t="s">
        <v>42</v>
      </c>
      <c r="AA184" s="79" t="s">
        <v>42</v>
      </c>
      <c r="AB184" s="79" t="s">
        <v>42</v>
      </c>
      <c r="AC184" s="78" t="s">
        <v>42</v>
      </c>
      <c r="AD184" s="78" t="s">
        <v>42</v>
      </c>
      <c r="AE184" s="78" t="s">
        <v>42</v>
      </c>
      <c r="AF184" s="80" t="s">
        <v>42</v>
      </c>
      <c r="AG184" s="80" t="s">
        <v>42</v>
      </c>
      <c r="AH184" s="68">
        <v>33751.199999999997</v>
      </c>
      <c r="AI184" s="68">
        <v>28981.8</v>
      </c>
      <c r="AJ184" s="68">
        <f>AJ185+AJ189+AJ192+AJ193+AJ194+AJ196</f>
        <v>42888.7</v>
      </c>
      <c r="AK184" s="68">
        <f t="shared" ref="AK184:AM184" si="44">AK185+AK189+AK192+AK193+AK194+AK196</f>
        <v>10900</v>
      </c>
      <c r="AL184" s="68">
        <f t="shared" si="44"/>
        <v>5614.5</v>
      </c>
      <c r="AM184" s="68">
        <f t="shared" si="44"/>
        <v>5614.5</v>
      </c>
      <c r="AN184" s="68">
        <v>33751.199999999997</v>
      </c>
      <c r="AO184" s="68">
        <v>28981.8</v>
      </c>
      <c r="AP184" s="68">
        <f>AP185+AP189+AP192+AP193+AP194+AP196</f>
        <v>42888.7</v>
      </c>
      <c r="AQ184" s="68">
        <f t="shared" ref="AQ184:AS184" si="45">AQ185+AQ189+AQ192+AQ193+AQ194+AQ196</f>
        <v>10900</v>
      </c>
      <c r="AR184" s="68">
        <f t="shared" si="45"/>
        <v>5614.5</v>
      </c>
      <c r="AS184" s="68">
        <f t="shared" si="45"/>
        <v>5614.5</v>
      </c>
      <c r="AT184" s="68">
        <v>28981.8</v>
      </c>
      <c r="AU184" s="68">
        <f>AU185+AU189+AU192+AU193+AU194+AU196</f>
        <v>42888.7</v>
      </c>
      <c r="AV184" s="68">
        <f t="shared" ref="AV184" si="46">AV185+AV189+AV192+AV193+AV194+AV196</f>
        <v>10900</v>
      </c>
      <c r="AW184" s="68">
        <v>28981.8</v>
      </c>
      <c r="AX184" s="68">
        <f>AX185+AX189+AX192+AX193+AX194+AX196</f>
        <v>42888.7</v>
      </c>
      <c r="AY184" s="68">
        <f t="shared" ref="AY184" si="47">AY185+AY189+AY192+AY193+AY194+AY196</f>
        <v>10900</v>
      </c>
      <c r="AZ184" s="81"/>
      <c r="BA184" s="2"/>
    </row>
    <row r="185" spans="1:53" ht="160.5" customHeight="1" x14ac:dyDescent="0.3">
      <c r="A185" s="115" t="s">
        <v>411</v>
      </c>
      <c r="B185" s="107" t="s">
        <v>412</v>
      </c>
      <c r="C185" s="108" t="s">
        <v>49</v>
      </c>
      <c r="D185" s="88" t="s">
        <v>413</v>
      </c>
      <c r="E185" s="88" t="s">
        <v>51</v>
      </c>
      <c r="F185" s="86"/>
      <c r="G185" s="86"/>
      <c r="H185" s="86"/>
      <c r="I185" s="86"/>
      <c r="J185" s="86"/>
      <c r="K185" s="86"/>
      <c r="L185" s="86"/>
      <c r="M185" s="86"/>
      <c r="N185" s="86"/>
      <c r="O185" s="86"/>
      <c r="P185" s="86"/>
      <c r="Q185" s="86"/>
      <c r="R185" s="86"/>
      <c r="S185" s="86"/>
      <c r="T185" s="86"/>
      <c r="U185" s="86"/>
      <c r="V185" s="86"/>
      <c r="W185" s="86"/>
      <c r="X185" s="86"/>
      <c r="Y185" s="86"/>
      <c r="Z185" s="86" t="s">
        <v>72</v>
      </c>
      <c r="AA185" s="86" t="s">
        <v>56</v>
      </c>
      <c r="AB185" s="86" t="s">
        <v>73</v>
      </c>
      <c r="AC185" s="87" t="s">
        <v>539</v>
      </c>
      <c r="AD185" s="106" t="s">
        <v>565</v>
      </c>
      <c r="AE185" s="106" t="s">
        <v>540</v>
      </c>
      <c r="AF185" s="89"/>
      <c r="AG185" s="90" t="s">
        <v>414</v>
      </c>
      <c r="AH185" s="146">
        <v>14763.1</v>
      </c>
      <c r="AI185" s="146">
        <v>12810.7</v>
      </c>
      <c r="AJ185" s="146">
        <v>15005</v>
      </c>
      <c r="AK185" s="146">
        <v>10900</v>
      </c>
      <c r="AL185" s="146">
        <v>5614.5</v>
      </c>
      <c r="AM185" s="146">
        <v>5614.5</v>
      </c>
      <c r="AN185" s="146">
        <v>14763.1</v>
      </c>
      <c r="AO185" s="146">
        <v>12810.7</v>
      </c>
      <c r="AP185" s="146">
        <v>15005</v>
      </c>
      <c r="AQ185" s="146">
        <v>10900</v>
      </c>
      <c r="AR185" s="146">
        <v>5614.5</v>
      </c>
      <c r="AS185" s="146">
        <v>5614.5</v>
      </c>
      <c r="AT185" s="146">
        <v>12810.7</v>
      </c>
      <c r="AU185" s="146">
        <v>15005</v>
      </c>
      <c r="AV185" s="146">
        <v>10900</v>
      </c>
      <c r="AW185" s="146">
        <v>12810.7</v>
      </c>
      <c r="AX185" s="146">
        <v>15005</v>
      </c>
      <c r="AY185" s="146">
        <v>10900</v>
      </c>
      <c r="AZ185" s="147" t="s">
        <v>59</v>
      </c>
      <c r="BA185" s="2"/>
    </row>
    <row r="186" spans="1:53" ht="168.75" customHeight="1" x14ac:dyDescent="0.3">
      <c r="A186" s="118"/>
      <c r="B186" s="109"/>
      <c r="C186" s="110"/>
      <c r="D186" s="56"/>
      <c r="E186" s="56"/>
      <c r="F186" s="111"/>
      <c r="G186" s="111"/>
      <c r="H186" s="111"/>
      <c r="I186" s="111"/>
      <c r="J186" s="111"/>
      <c r="K186" s="111"/>
      <c r="L186" s="111"/>
      <c r="M186" s="111"/>
      <c r="N186" s="111"/>
      <c r="O186" s="111"/>
      <c r="P186" s="111"/>
      <c r="Q186" s="111"/>
      <c r="R186" s="111"/>
      <c r="S186" s="111"/>
      <c r="T186" s="111"/>
      <c r="U186" s="111"/>
      <c r="V186" s="111"/>
      <c r="W186" s="111"/>
      <c r="X186" s="111"/>
      <c r="Y186" s="111"/>
      <c r="Z186" s="111"/>
      <c r="AA186" s="111"/>
      <c r="AB186" s="111"/>
      <c r="AC186" s="15" t="s">
        <v>541</v>
      </c>
      <c r="AD186" s="48" t="s">
        <v>565</v>
      </c>
      <c r="AE186" s="48" t="s">
        <v>542</v>
      </c>
      <c r="AF186" s="116"/>
      <c r="AG186" s="117"/>
      <c r="AH186" s="148"/>
      <c r="AI186" s="148"/>
      <c r="AJ186" s="148"/>
      <c r="AK186" s="148"/>
      <c r="AL186" s="148"/>
      <c r="AM186" s="148"/>
      <c r="AN186" s="148"/>
      <c r="AO186" s="148"/>
      <c r="AP186" s="148"/>
      <c r="AQ186" s="148"/>
      <c r="AR186" s="148"/>
      <c r="AS186" s="148"/>
      <c r="AT186" s="148"/>
      <c r="AU186" s="148"/>
      <c r="AV186" s="148"/>
      <c r="AW186" s="148"/>
      <c r="AX186" s="148"/>
      <c r="AY186" s="148"/>
      <c r="AZ186" s="149"/>
      <c r="BA186" s="2"/>
    </row>
    <row r="187" spans="1:53" ht="221.25" customHeight="1" x14ac:dyDescent="0.3">
      <c r="A187" s="192"/>
      <c r="B187" s="134"/>
      <c r="C187" s="135"/>
      <c r="D187" s="136"/>
      <c r="E187" s="136"/>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25" t="s">
        <v>543</v>
      </c>
      <c r="AD187" s="54" t="s">
        <v>565</v>
      </c>
      <c r="AE187" s="54" t="s">
        <v>542</v>
      </c>
      <c r="AF187" s="138"/>
      <c r="AG187" s="139"/>
      <c r="AH187" s="144"/>
      <c r="AI187" s="144"/>
      <c r="AJ187" s="144"/>
      <c r="AK187" s="144"/>
      <c r="AL187" s="144"/>
      <c r="AM187" s="144"/>
      <c r="AN187" s="144"/>
      <c r="AO187" s="144"/>
      <c r="AP187" s="144"/>
      <c r="AQ187" s="144"/>
      <c r="AR187" s="144"/>
      <c r="AS187" s="144"/>
      <c r="AT187" s="144"/>
      <c r="AU187" s="144"/>
      <c r="AV187" s="144"/>
      <c r="AW187" s="144"/>
      <c r="AX187" s="144"/>
      <c r="AY187" s="144"/>
      <c r="AZ187" s="145"/>
      <c r="BA187" s="2"/>
    </row>
    <row r="188" spans="1:53" ht="144" customHeight="1" x14ac:dyDescent="0.3">
      <c r="A188" s="82" t="s">
        <v>415</v>
      </c>
      <c r="B188" s="83" t="s">
        <v>416</v>
      </c>
      <c r="C188" s="84" t="s">
        <v>49</v>
      </c>
      <c r="D188" s="52" t="s">
        <v>413</v>
      </c>
      <c r="E188" s="52" t="s">
        <v>51</v>
      </c>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16" t="s">
        <v>539</v>
      </c>
      <c r="AD188" s="38" t="s">
        <v>565</v>
      </c>
      <c r="AE188" s="38" t="s">
        <v>540</v>
      </c>
      <c r="AF188" s="120"/>
      <c r="AG188" s="119" t="s">
        <v>414</v>
      </c>
      <c r="AH188" s="91">
        <v>201.7</v>
      </c>
      <c r="AI188" s="91">
        <v>201.7</v>
      </c>
      <c r="AJ188" s="91" t="s">
        <v>65</v>
      </c>
      <c r="AK188" s="91"/>
      <c r="AL188" s="91"/>
      <c r="AM188" s="91"/>
      <c r="AN188" s="91">
        <v>201.7</v>
      </c>
      <c r="AO188" s="91">
        <v>201.7</v>
      </c>
      <c r="AP188" s="91" t="s">
        <v>65</v>
      </c>
      <c r="AQ188" s="91"/>
      <c r="AR188" s="91"/>
      <c r="AS188" s="91"/>
      <c r="AT188" s="91">
        <v>201.7</v>
      </c>
      <c r="AU188" s="91" t="s">
        <v>65</v>
      </c>
      <c r="AV188" s="91"/>
      <c r="AW188" s="91">
        <v>201.7</v>
      </c>
      <c r="AX188" s="91" t="s">
        <v>65</v>
      </c>
      <c r="AY188" s="91"/>
      <c r="AZ188" s="92" t="s">
        <v>59</v>
      </c>
      <c r="BA188" s="2"/>
    </row>
    <row r="189" spans="1:53" ht="144" customHeight="1" x14ac:dyDescent="0.3">
      <c r="A189" s="203" t="s">
        <v>417</v>
      </c>
      <c r="B189" s="107" t="s">
        <v>418</v>
      </c>
      <c r="C189" s="108" t="s">
        <v>49</v>
      </c>
      <c r="D189" s="88" t="s">
        <v>413</v>
      </c>
      <c r="E189" s="88" t="s">
        <v>51</v>
      </c>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7" t="s">
        <v>539</v>
      </c>
      <c r="AD189" s="106" t="s">
        <v>565</v>
      </c>
      <c r="AE189" s="106" t="s">
        <v>540</v>
      </c>
      <c r="AF189" s="89"/>
      <c r="AG189" s="90" t="s">
        <v>419</v>
      </c>
      <c r="AH189" s="146">
        <v>4620</v>
      </c>
      <c r="AI189" s="146">
        <v>4612.3</v>
      </c>
      <c r="AJ189" s="146">
        <v>8537</v>
      </c>
      <c r="AK189" s="146"/>
      <c r="AL189" s="146"/>
      <c r="AM189" s="146"/>
      <c r="AN189" s="146">
        <v>4620</v>
      </c>
      <c r="AO189" s="146">
        <v>4612.3</v>
      </c>
      <c r="AP189" s="146">
        <v>8537</v>
      </c>
      <c r="AQ189" s="146"/>
      <c r="AR189" s="146"/>
      <c r="AS189" s="146"/>
      <c r="AT189" s="146">
        <v>4612.3</v>
      </c>
      <c r="AU189" s="146">
        <v>8537</v>
      </c>
      <c r="AV189" s="146"/>
      <c r="AW189" s="146">
        <v>4612.3</v>
      </c>
      <c r="AX189" s="146">
        <v>8537</v>
      </c>
      <c r="AY189" s="146"/>
      <c r="AZ189" s="147" t="s">
        <v>59</v>
      </c>
      <c r="BA189" s="2"/>
    </row>
    <row r="190" spans="1:53" ht="228" customHeight="1" x14ac:dyDescent="0.3">
      <c r="A190" s="206"/>
      <c r="B190" s="109"/>
      <c r="C190" s="110"/>
      <c r="D190" s="56"/>
      <c r="E190" s="56"/>
      <c r="F190" s="111"/>
      <c r="G190" s="111"/>
      <c r="H190" s="111"/>
      <c r="I190" s="111"/>
      <c r="J190" s="111"/>
      <c r="K190" s="111"/>
      <c r="L190" s="111"/>
      <c r="M190" s="111"/>
      <c r="N190" s="111"/>
      <c r="O190" s="111"/>
      <c r="P190" s="111"/>
      <c r="Q190" s="111"/>
      <c r="R190" s="111"/>
      <c r="S190" s="111"/>
      <c r="T190" s="111"/>
      <c r="U190" s="111"/>
      <c r="V190" s="111"/>
      <c r="W190" s="111"/>
      <c r="X190" s="111"/>
      <c r="Y190" s="111"/>
      <c r="Z190" s="111"/>
      <c r="AA190" s="111"/>
      <c r="AB190" s="111"/>
      <c r="AC190" s="20" t="s">
        <v>553</v>
      </c>
      <c r="AD190" s="34" t="s">
        <v>56</v>
      </c>
      <c r="AE190" s="34" t="s">
        <v>552</v>
      </c>
      <c r="AF190" s="116"/>
      <c r="AG190" s="117"/>
      <c r="AH190" s="148"/>
      <c r="AI190" s="148"/>
      <c r="AJ190" s="148"/>
      <c r="AK190" s="148"/>
      <c r="AL190" s="148"/>
      <c r="AM190" s="148"/>
      <c r="AN190" s="148"/>
      <c r="AO190" s="148"/>
      <c r="AP190" s="148"/>
      <c r="AQ190" s="148"/>
      <c r="AR190" s="148"/>
      <c r="AS190" s="148"/>
      <c r="AT190" s="148"/>
      <c r="AU190" s="148"/>
      <c r="AV190" s="148"/>
      <c r="AW190" s="148"/>
      <c r="AX190" s="148"/>
      <c r="AY190" s="148"/>
      <c r="AZ190" s="149"/>
      <c r="BA190" s="2"/>
    </row>
    <row r="191" spans="1:53" ht="249" customHeight="1" x14ac:dyDescent="0.3">
      <c r="A191" s="204"/>
      <c r="B191" s="134"/>
      <c r="C191" s="135"/>
      <c r="D191" s="136"/>
      <c r="E191" s="136"/>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25" t="s">
        <v>549</v>
      </c>
      <c r="AD191" s="36" t="s">
        <v>56</v>
      </c>
      <c r="AE191" s="37" t="s">
        <v>548</v>
      </c>
      <c r="AF191" s="138"/>
      <c r="AG191" s="139"/>
      <c r="AH191" s="144"/>
      <c r="AI191" s="144"/>
      <c r="AJ191" s="144"/>
      <c r="AK191" s="144"/>
      <c r="AL191" s="144"/>
      <c r="AM191" s="144"/>
      <c r="AN191" s="144"/>
      <c r="AO191" s="144"/>
      <c r="AP191" s="144"/>
      <c r="AQ191" s="144"/>
      <c r="AR191" s="144"/>
      <c r="AS191" s="144"/>
      <c r="AT191" s="144"/>
      <c r="AU191" s="144"/>
      <c r="AV191" s="144"/>
      <c r="AW191" s="144"/>
      <c r="AX191" s="144"/>
      <c r="AY191" s="144"/>
      <c r="AZ191" s="145"/>
      <c r="BA191" s="2"/>
    </row>
    <row r="192" spans="1:53" ht="144" customHeight="1" x14ac:dyDescent="0.3">
      <c r="A192" s="82" t="s">
        <v>420</v>
      </c>
      <c r="B192" s="83" t="s">
        <v>421</v>
      </c>
      <c r="C192" s="84" t="s">
        <v>49</v>
      </c>
      <c r="D192" s="52" t="s">
        <v>413</v>
      </c>
      <c r="E192" s="52" t="s">
        <v>51</v>
      </c>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162" t="s">
        <v>539</v>
      </c>
      <c r="AD192" s="164"/>
      <c r="AE192" s="164" t="s">
        <v>540</v>
      </c>
      <c r="AF192" s="120"/>
      <c r="AG192" s="119" t="s">
        <v>414</v>
      </c>
      <c r="AH192" s="91">
        <v>4900</v>
      </c>
      <c r="AI192" s="91">
        <v>2900</v>
      </c>
      <c r="AJ192" s="91">
        <v>10604</v>
      </c>
      <c r="AK192" s="91"/>
      <c r="AL192" s="91"/>
      <c r="AM192" s="91"/>
      <c r="AN192" s="91">
        <v>4900</v>
      </c>
      <c r="AO192" s="91">
        <v>2900</v>
      </c>
      <c r="AP192" s="91">
        <v>10604</v>
      </c>
      <c r="AQ192" s="91"/>
      <c r="AR192" s="91"/>
      <c r="AS192" s="91"/>
      <c r="AT192" s="91">
        <v>2900</v>
      </c>
      <c r="AU192" s="91">
        <v>10604</v>
      </c>
      <c r="AV192" s="91"/>
      <c r="AW192" s="91">
        <v>2900</v>
      </c>
      <c r="AX192" s="91">
        <v>10604</v>
      </c>
      <c r="AY192" s="91"/>
      <c r="AZ192" s="92" t="s">
        <v>103</v>
      </c>
      <c r="BA192" s="2"/>
    </row>
    <row r="193" spans="1:53" ht="250.5" customHeight="1" x14ac:dyDescent="0.3">
      <c r="A193" s="115" t="s">
        <v>422</v>
      </c>
      <c r="B193" s="107" t="s">
        <v>423</v>
      </c>
      <c r="C193" s="108" t="s">
        <v>49</v>
      </c>
      <c r="D193" s="88" t="s">
        <v>413</v>
      </c>
      <c r="E193" s="88" t="s">
        <v>51</v>
      </c>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50" t="s">
        <v>549</v>
      </c>
      <c r="AD193" s="51" t="s">
        <v>56</v>
      </c>
      <c r="AE193" s="51" t="s">
        <v>548</v>
      </c>
      <c r="AF193" s="89"/>
      <c r="AG193" s="90" t="s">
        <v>414</v>
      </c>
      <c r="AH193" s="91">
        <v>300</v>
      </c>
      <c r="AI193" s="91">
        <v>300</v>
      </c>
      <c r="AJ193" s="91">
        <v>150</v>
      </c>
      <c r="AK193" s="91"/>
      <c r="AL193" s="91"/>
      <c r="AM193" s="91"/>
      <c r="AN193" s="91">
        <v>300</v>
      </c>
      <c r="AO193" s="91">
        <v>300</v>
      </c>
      <c r="AP193" s="91">
        <v>150</v>
      </c>
      <c r="AQ193" s="91"/>
      <c r="AR193" s="91"/>
      <c r="AS193" s="91"/>
      <c r="AT193" s="91">
        <v>300</v>
      </c>
      <c r="AU193" s="91">
        <v>150</v>
      </c>
      <c r="AV193" s="91"/>
      <c r="AW193" s="91">
        <v>300</v>
      </c>
      <c r="AX193" s="91">
        <v>150</v>
      </c>
      <c r="AY193" s="91"/>
      <c r="AZ193" s="92" t="s">
        <v>59</v>
      </c>
      <c r="BA193" s="2"/>
    </row>
    <row r="194" spans="1:53" ht="255" customHeight="1" x14ac:dyDescent="0.3">
      <c r="A194" s="115" t="s">
        <v>424</v>
      </c>
      <c r="B194" s="107" t="s">
        <v>425</v>
      </c>
      <c r="C194" s="108" t="s">
        <v>49</v>
      </c>
      <c r="D194" s="88" t="s">
        <v>413</v>
      </c>
      <c r="E194" s="88" t="s">
        <v>51</v>
      </c>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15" t="s">
        <v>549</v>
      </c>
      <c r="AD194" s="34" t="s">
        <v>56</v>
      </c>
      <c r="AE194" s="31" t="s">
        <v>605</v>
      </c>
      <c r="AF194" s="89"/>
      <c r="AG194" s="90" t="s">
        <v>414</v>
      </c>
      <c r="AH194" s="146">
        <v>7046.4</v>
      </c>
      <c r="AI194" s="146">
        <v>7037.1</v>
      </c>
      <c r="AJ194" s="146">
        <v>3643.7</v>
      </c>
      <c r="AK194" s="146"/>
      <c r="AL194" s="146"/>
      <c r="AM194" s="146"/>
      <c r="AN194" s="146">
        <v>7046.4</v>
      </c>
      <c r="AO194" s="146">
        <v>7037.1</v>
      </c>
      <c r="AP194" s="146">
        <v>3643.7</v>
      </c>
      <c r="AQ194" s="146"/>
      <c r="AR194" s="146"/>
      <c r="AS194" s="146"/>
      <c r="AT194" s="146">
        <v>7037.1</v>
      </c>
      <c r="AU194" s="146">
        <v>3643.7</v>
      </c>
      <c r="AV194" s="146"/>
      <c r="AW194" s="146">
        <v>7037.1</v>
      </c>
      <c r="AX194" s="146">
        <v>3643.7</v>
      </c>
      <c r="AY194" s="146"/>
      <c r="AZ194" s="147" t="s">
        <v>59</v>
      </c>
      <c r="BA194" s="2"/>
    </row>
    <row r="195" spans="1:53" ht="255" customHeight="1" x14ac:dyDescent="0.3">
      <c r="A195" s="118"/>
      <c r="B195" s="109"/>
      <c r="C195" s="110"/>
      <c r="D195" s="56"/>
      <c r="E195" s="56"/>
      <c r="F195" s="111"/>
      <c r="G195" s="111"/>
      <c r="H195" s="111"/>
      <c r="I195" s="111"/>
      <c r="J195" s="111"/>
      <c r="K195" s="111"/>
      <c r="L195" s="111"/>
      <c r="M195" s="111"/>
      <c r="N195" s="111"/>
      <c r="O195" s="111"/>
      <c r="P195" s="111"/>
      <c r="Q195" s="111"/>
      <c r="R195" s="111"/>
      <c r="S195" s="111"/>
      <c r="T195" s="111"/>
      <c r="U195" s="111"/>
      <c r="V195" s="111"/>
      <c r="W195" s="111"/>
      <c r="X195" s="111"/>
      <c r="Y195" s="111"/>
      <c r="Z195" s="111"/>
      <c r="AA195" s="111"/>
      <c r="AB195" s="111"/>
      <c r="AC195" s="21" t="s">
        <v>553</v>
      </c>
      <c r="AD195" s="30" t="s">
        <v>56</v>
      </c>
      <c r="AE195" s="30" t="s">
        <v>606</v>
      </c>
      <c r="AF195" s="116"/>
      <c r="AG195" s="117"/>
      <c r="AH195" s="148"/>
      <c r="AI195" s="148"/>
      <c r="AJ195" s="148"/>
      <c r="AK195" s="148"/>
      <c r="AL195" s="148"/>
      <c r="AM195" s="148"/>
      <c r="AN195" s="148"/>
      <c r="AO195" s="148"/>
      <c r="AP195" s="148"/>
      <c r="AQ195" s="148"/>
      <c r="AR195" s="148"/>
      <c r="AS195" s="148"/>
      <c r="AT195" s="148"/>
      <c r="AU195" s="148"/>
      <c r="AV195" s="148"/>
      <c r="AW195" s="148"/>
      <c r="AX195" s="148"/>
      <c r="AY195" s="148"/>
      <c r="AZ195" s="149"/>
      <c r="BA195" s="2"/>
    </row>
    <row r="196" spans="1:53" ht="257.25" customHeight="1" x14ac:dyDescent="0.3">
      <c r="A196" s="115" t="s">
        <v>426</v>
      </c>
      <c r="B196" s="107" t="s">
        <v>427</v>
      </c>
      <c r="C196" s="108" t="s">
        <v>49</v>
      </c>
      <c r="D196" s="88" t="s">
        <v>413</v>
      </c>
      <c r="E196" s="88" t="s">
        <v>51</v>
      </c>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15" t="s">
        <v>549</v>
      </c>
      <c r="AD196" s="34" t="s">
        <v>56</v>
      </c>
      <c r="AE196" s="31" t="s">
        <v>605</v>
      </c>
      <c r="AF196" s="89"/>
      <c r="AG196" s="90" t="s">
        <v>414</v>
      </c>
      <c r="AH196" s="91">
        <v>1920</v>
      </c>
      <c r="AI196" s="91">
        <v>1120</v>
      </c>
      <c r="AJ196" s="91">
        <v>4949</v>
      </c>
      <c r="AK196" s="91"/>
      <c r="AL196" s="91"/>
      <c r="AM196" s="91"/>
      <c r="AN196" s="91">
        <v>1920</v>
      </c>
      <c r="AO196" s="91">
        <v>1120</v>
      </c>
      <c r="AP196" s="91">
        <v>4949</v>
      </c>
      <c r="AQ196" s="91"/>
      <c r="AR196" s="91"/>
      <c r="AS196" s="91"/>
      <c r="AT196" s="91">
        <v>1120</v>
      </c>
      <c r="AU196" s="91">
        <v>4949</v>
      </c>
      <c r="AV196" s="91"/>
      <c r="AW196" s="91">
        <v>1120</v>
      </c>
      <c r="AX196" s="91">
        <v>4949</v>
      </c>
      <c r="AY196" s="91"/>
      <c r="AZ196" s="92" t="s">
        <v>59</v>
      </c>
      <c r="BA196" s="2"/>
    </row>
    <row r="197" spans="1:53" ht="230.25" customHeight="1" x14ac:dyDescent="0.3">
      <c r="A197" s="192"/>
      <c r="B197" s="134"/>
      <c r="C197" s="135"/>
      <c r="D197" s="136"/>
      <c r="E197" s="136"/>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5" t="s">
        <v>553</v>
      </c>
      <c r="AD197" s="34" t="s">
        <v>56</v>
      </c>
      <c r="AE197" s="31" t="s">
        <v>606</v>
      </c>
      <c r="AF197" s="138"/>
      <c r="AG197" s="139"/>
      <c r="AH197" s="91"/>
      <c r="AI197" s="91"/>
      <c r="AJ197" s="91"/>
      <c r="AK197" s="91"/>
      <c r="AL197" s="91"/>
      <c r="AM197" s="91"/>
      <c r="AN197" s="91"/>
      <c r="AO197" s="91"/>
      <c r="AP197" s="91"/>
      <c r="AQ197" s="91"/>
      <c r="AR197" s="91"/>
      <c r="AS197" s="91"/>
      <c r="AT197" s="91"/>
      <c r="AU197" s="91"/>
      <c r="AV197" s="91"/>
      <c r="AW197" s="91"/>
      <c r="AX197" s="91"/>
      <c r="AY197" s="91"/>
      <c r="AZ197" s="92"/>
      <c r="BA197" s="2"/>
    </row>
    <row r="198" spans="1:53" ht="22.5" customHeight="1" x14ac:dyDescent="0.3">
      <c r="A198" s="76" t="s">
        <v>428</v>
      </c>
      <c r="B198" s="77" t="s">
        <v>429</v>
      </c>
      <c r="C198" s="78" t="s">
        <v>42</v>
      </c>
      <c r="D198" s="78" t="s">
        <v>42</v>
      </c>
      <c r="E198" s="78" t="s">
        <v>42</v>
      </c>
      <c r="F198" s="79" t="s">
        <v>42</v>
      </c>
      <c r="G198" s="79" t="s">
        <v>42</v>
      </c>
      <c r="H198" s="79" t="s">
        <v>42</v>
      </c>
      <c r="I198" s="79" t="s">
        <v>42</v>
      </c>
      <c r="J198" s="79" t="s">
        <v>42</v>
      </c>
      <c r="K198" s="79" t="s">
        <v>42</v>
      </c>
      <c r="L198" s="79" t="s">
        <v>42</v>
      </c>
      <c r="M198" s="79" t="s">
        <v>42</v>
      </c>
      <c r="N198" s="79" t="s">
        <v>42</v>
      </c>
      <c r="O198" s="79" t="s">
        <v>42</v>
      </c>
      <c r="P198" s="79" t="s">
        <v>42</v>
      </c>
      <c r="Q198" s="79" t="s">
        <v>42</v>
      </c>
      <c r="R198" s="79" t="s">
        <v>42</v>
      </c>
      <c r="S198" s="79" t="s">
        <v>42</v>
      </c>
      <c r="T198" s="79" t="s">
        <v>42</v>
      </c>
      <c r="U198" s="79" t="s">
        <v>42</v>
      </c>
      <c r="V198" s="79" t="s">
        <v>42</v>
      </c>
      <c r="W198" s="79" t="s">
        <v>42</v>
      </c>
      <c r="X198" s="79" t="s">
        <v>42</v>
      </c>
      <c r="Y198" s="79" t="s">
        <v>42</v>
      </c>
      <c r="Z198" s="79" t="s">
        <v>42</v>
      </c>
      <c r="AA198" s="79" t="s">
        <v>42</v>
      </c>
      <c r="AB198" s="79" t="s">
        <v>42</v>
      </c>
      <c r="AC198" s="78" t="s">
        <v>42</v>
      </c>
      <c r="AD198" s="78" t="s">
        <v>42</v>
      </c>
      <c r="AE198" s="78" t="s">
        <v>42</v>
      </c>
      <c r="AF198" s="80" t="s">
        <v>42</v>
      </c>
      <c r="AG198" s="80" t="s">
        <v>42</v>
      </c>
      <c r="AH198" s="68">
        <f>AH17</f>
        <v>2573035.6</v>
      </c>
      <c r="AI198" s="68">
        <f t="shared" ref="AI198:AY198" si="48">AI17</f>
        <v>2369515.4</v>
      </c>
      <c r="AJ198" s="68">
        <f t="shared" si="48"/>
        <v>2691321.0000000005</v>
      </c>
      <c r="AK198" s="68">
        <f t="shared" si="48"/>
        <v>2442055.4</v>
      </c>
      <c r="AL198" s="68">
        <f t="shared" si="48"/>
        <v>2485444.2999999998</v>
      </c>
      <c r="AM198" s="68">
        <f t="shared" si="48"/>
        <v>2580943.6</v>
      </c>
      <c r="AN198" s="68">
        <f t="shared" si="48"/>
        <v>2247344.4</v>
      </c>
      <c r="AO198" s="68">
        <f t="shared" si="48"/>
        <v>2171481.2999999998</v>
      </c>
      <c r="AP198" s="68">
        <f t="shared" si="48"/>
        <v>2400383.9</v>
      </c>
      <c r="AQ198" s="68">
        <f t="shared" si="48"/>
        <v>2340583.9</v>
      </c>
      <c r="AR198" s="68">
        <f t="shared" si="48"/>
        <v>2422218.1999999997</v>
      </c>
      <c r="AS198" s="68">
        <f t="shared" si="48"/>
        <v>2541625.9</v>
      </c>
      <c r="AT198" s="68">
        <f t="shared" si="48"/>
        <v>2369515.4</v>
      </c>
      <c r="AU198" s="68">
        <f t="shared" si="48"/>
        <v>2691321.0000000005</v>
      </c>
      <c r="AV198" s="68">
        <f t="shared" si="48"/>
        <v>2442055.4</v>
      </c>
      <c r="AW198" s="68">
        <f t="shared" si="48"/>
        <v>2171481.2999999998</v>
      </c>
      <c r="AX198" s="68">
        <f t="shared" si="48"/>
        <v>2400383.9</v>
      </c>
      <c r="AY198" s="68">
        <f t="shared" si="48"/>
        <v>2340583.9</v>
      </c>
      <c r="AZ198" s="81"/>
      <c r="BA198" s="2"/>
    </row>
    <row r="199" spans="1:53" ht="12.9" customHeight="1" x14ac:dyDescent="0.3">
      <c r="A199" s="193"/>
      <c r="B199" s="194"/>
      <c r="C199" s="195"/>
      <c r="D199" s="195"/>
      <c r="E199" s="195"/>
      <c r="F199" s="196"/>
      <c r="G199" s="196"/>
      <c r="H199" s="196"/>
      <c r="I199" s="194"/>
      <c r="J199" s="197"/>
      <c r="K199" s="197"/>
      <c r="L199" s="197"/>
      <c r="M199" s="197"/>
      <c r="N199" s="197"/>
      <c r="O199" s="197"/>
      <c r="P199" s="197"/>
      <c r="Q199" s="197"/>
      <c r="R199" s="197"/>
      <c r="S199" s="197"/>
      <c r="T199" s="197"/>
      <c r="U199" s="198"/>
      <c r="V199" s="198"/>
      <c r="W199" s="198"/>
      <c r="X199" s="198"/>
      <c r="Y199" s="198"/>
      <c r="Z199" s="198"/>
      <c r="AA199" s="198"/>
      <c r="AB199" s="198"/>
      <c r="AC199" s="199"/>
      <c r="AD199" s="199"/>
      <c r="AE199" s="199"/>
      <c r="AF199" s="198"/>
      <c r="AG199" s="198"/>
      <c r="AH199" s="198"/>
      <c r="AI199" s="198"/>
      <c r="AJ199" s="198"/>
      <c r="AK199" s="198"/>
      <c r="AL199" s="198"/>
      <c r="AM199" s="198"/>
      <c r="AN199" s="198"/>
      <c r="AO199" s="198"/>
      <c r="AP199" s="198"/>
      <c r="AQ199" s="198"/>
      <c r="AR199" s="198"/>
      <c r="AS199" s="198"/>
      <c r="AT199" s="198"/>
      <c r="AU199" s="198"/>
      <c r="AV199" s="198"/>
      <c r="AW199" s="198"/>
      <c r="AX199" s="198"/>
      <c r="AY199" s="198"/>
      <c r="AZ199" s="198"/>
      <c r="BA199" s="2"/>
    </row>
    <row r="200" spans="1:53" x14ac:dyDescent="0.3">
      <c r="A200" s="200"/>
      <c r="B200" s="200"/>
      <c r="C200" s="201"/>
      <c r="D200" s="201"/>
      <c r="E200" s="201"/>
      <c r="F200" s="200"/>
      <c r="G200" s="200"/>
      <c r="H200" s="200"/>
      <c r="I200" s="200"/>
      <c r="J200" s="200"/>
      <c r="K200" s="200"/>
      <c r="L200" s="200"/>
      <c r="M200" s="200"/>
      <c r="N200" s="200"/>
      <c r="O200" s="200"/>
      <c r="P200" s="200"/>
      <c r="Q200" s="200"/>
      <c r="R200" s="200"/>
      <c r="S200" s="200"/>
      <c r="T200" s="200"/>
      <c r="U200" s="200"/>
      <c r="V200" s="200"/>
      <c r="W200" s="200"/>
      <c r="X200" s="200"/>
      <c r="Y200" s="200"/>
      <c r="Z200" s="200"/>
      <c r="AA200" s="200"/>
      <c r="AB200" s="200"/>
      <c r="AC200" s="201"/>
      <c r="AD200" s="201"/>
      <c r="AE200" s="201"/>
      <c r="AF200" s="200"/>
      <c r="AG200" s="200"/>
      <c r="AH200" s="200"/>
      <c r="AI200" s="200"/>
      <c r="AT200" s="200"/>
      <c r="AU200" s="200"/>
      <c r="AV200" s="200"/>
      <c r="AW200" s="200"/>
      <c r="AX200" s="200"/>
      <c r="AY200" s="200"/>
      <c r="AZ200" s="200"/>
    </row>
    <row r="201" spans="1:53" x14ac:dyDescent="0.3">
      <c r="A201" s="200"/>
      <c r="B201" s="200"/>
      <c r="C201" s="201"/>
      <c r="D201" s="201"/>
      <c r="E201" s="201"/>
      <c r="F201" s="200"/>
      <c r="G201" s="200"/>
      <c r="H201" s="200"/>
      <c r="I201" s="200"/>
      <c r="J201" s="200"/>
      <c r="K201" s="200"/>
      <c r="L201" s="200"/>
      <c r="M201" s="200"/>
      <c r="N201" s="200"/>
      <c r="O201" s="200"/>
      <c r="P201" s="200"/>
      <c r="Q201" s="200"/>
      <c r="R201" s="200"/>
      <c r="S201" s="200"/>
      <c r="T201" s="200"/>
      <c r="U201" s="200"/>
      <c r="V201" s="200"/>
      <c r="W201" s="200"/>
      <c r="X201" s="200"/>
      <c r="Y201" s="200"/>
      <c r="Z201" s="200"/>
      <c r="AA201" s="200"/>
      <c r="AB201" s="200"/>
      <c r="AC201" s="201"/>
      <c r="AD201" s="201"/>
      <c r="AE201" s="201"/>
      <c r="AF201" s="200"/>
      <c r="AG201" s="200"/>
      <c r="AH201" s="200"/>
      <c r="AI201" s="200"/>
      <c r="AT201" s="200"/>
      <c r="AU201" s="200"/>
      <c r="AV201" s="200"/>
      <c r="AW201" s="200"/>
      <c r="AX201" s="200"/>
      <c r="AY201" s="200"/>
      <c r="AZ201" s="200"/>
    </row>
    <row r="202" spans="1:53" x14ac:dyDescent="0.3">
      <c r="A202" s="200"/>
      <c r="B202" s="200"/>
      <c r="C202" s="201"/>
      <c r="D202" s="201"/>
      <c r="E202" s="201"/>
      <c r="F202" s="200"/>
      <c r="G202" s="200"/>
      <c r="H202" s="200"/>
      <c r="I202" s="200"/>
      <c r="J202" s="200"/>
      <c r="K202" s="200"/>
      <c r="L202" s="200"/>
      <c r="M202" s="200"/>
      <c r="N202" s="200"/>
      <c r="O202" s="200"/>
      <c r="P202" s="200"/>
      <c r="Q202" s="200"/>
      <c r="R202" s="200"/>
      <c r="S202" s="200"/>
      <c r="T202" s="200"/>
      <c r="U202" s="200"/>
      <c r="V202" s="200"/>
      <c r="W202" s="200"/>
      <c r="X202" s="200"/>
      <c r="Y202" s="200"/>
      <c r="Z202" s="200"/>
      <c r="AA202" s="200"/>
      <c r="AB202" s="200"/>
      <c r="AC202" s="201"/>
      <c r="AD202" s="201"/>
      <c r="AE202" s="201"/>
      <c r="AF202" s="200"/>
      <c r="AG202" s="200"/>
      <c r="AH202" s="200"/>
      <c r="AI202" s="200"/>
      <c r="AT202" s="200"/>
      <c r="AU202" s="200"/>
      <c r="AV202" s="200"/>
      <c r="AW202" s="200"/>
      <c r="AX202" s="200"/>
      <c r="AY202" s="200"/>
      <c r="AZ202" s="200"/>
    </row>
    <row r="203" spans="1:53" x14ac:dyDescent="0.3">
      <c r="A203" s="200"/>
      <c r="B203" s="200"/>
      <c r="C203" s="201"/>
      <c r="D203" s="201"/>
      <c r="E203" s="201"/>
      <c r="F203" s="200"/>
      <c r="G203" s="200"/>
      <c r="H203" s="200"/>
      <c r="I203" s="200"/>
      <c r="J203" s="200"/>
      <c r="K203" s="200"/>
      <c r="L203" s="200"/>
      <c r="M203" s="200"/>
      <c r="N203" s="200"/>
      <c r="O203" s="200"/>
      <c r="P203" s="200"/>
      <c r="Q203" s="200"/>
      <c r="R203" s="200"/>
      <c r="S203" s="200"/>
      <c r="T203" s="200"/>
      <c r="U203" s="200"/>
      <c r="V203" s="200"/>
      <c r="W203" s="200"/>
      <c r="X203" s="200"/>
      <c r="Y203" s="200"/>
      <c r="Z203" s="200"/>
      <c r="AA203" s="200"/>
      <c r="AB203" s="200"/>
      <c r="AC203" s="201"/>
      <c r="AD203" s="201"/>
      <c r="AE203" s="201"/>
      <c r="AF203" s="200"/>
      <c r="AG203" s="200"/>
      <c r="AH203" s="200"/>
      <c r="AI203" s="200"/>
      <c r="AT203" s="200"/>
      <c r="AU203" s="200"/>
      <c r="AV203" s="200"/>
      <c r="AW203" s="200"/>
      <c r="AX203" s="200"/>
      <c r="AY203" s="200"/>
      <c r="AZ203" s="200"/>
    </row>
    <row r="204" spans="1:53" x14ac:dyDescent="0.3">
      <c r="A204" s="200"/>
      <c r="B204" s="200"/>
      <c r="C204" s="201"/>
      <c r="D204" s="201"/>
      <c r="E204" s="201"/>
      <c r="F204" s="200"/>
      <c r="G204" s="200"/>
      <c r="H204" s="200"/>
      <c r="I204" s="200"/>
      <c r="J204" s="200"/>
      <c r="K204" s="200"/>
      <c r="L204" s="200"/>
      <c r="M204" s="200"/>
      <c r="N204" s="200"/>
      <c r="O204" s="200"/>
      <c r="P204" s="200"/>
      <c r="Q204" s="200"/>
      <c r="R204" s="200"/>
      <c r="S204" s="200"/>
      <c r="T204" s="200"/>
      <c r="U204" s="200"/>
      <c r="V204" s="200"/>
      <c r="W204" s="200"/>
      <c r="X204" s="200"/>
      <c r="Y204" s="200"/>
      <c r="Z204" s="200"/>
      <c r="AA204" s="200"/>
      <c r="AB204" s="200"/>
      <c r="AC204" s="201"/>
      <c r="AD204" s="201"/>
      <c r="AE204" s="201"/>
      <c r="AF204" s="200"/>
      <c r="AG204" s="200"/>
      <c r="AH204" s="200"/>
      <c r="AI204" s="200"/>
      <c r="AT204" s="200"/>
      <c r="AU204" s="200"/>
      <c r="AV204" s="200"/>
      <c r="AW204" s="200"/>
      <c r="AX204" s="200"/>
      <c r="AY204" s="200"/>
      <c r="AZ204" s="200"/>
    </row>
    <row r="205" spans="1:53" x14ac:dyDescent="0.3">
      <c r="A205" s="200"/>
      <c r="B205" s="200"/>
      <c r="C205" s="201"/>
      <c r="D205" s="201"/>
      <c r="E205" s="201"/>
      <c r="F205" s="200"/>
      <c r="G205" s="200"/>
      <c r="H205" s="200"/>
      <c r="I205" s="200"/>
      <c r="J205" s="200"/>
      <c r="K205" s="200"/>
      <c r="L205" s="200"/>
      <c r="M205" s="200"/>
      <c r="N205" s="200"/>
      <c r="O205" s="200"/>
      <c r="P205" s="200"/>
      <c r="Q205" s="200"/>
      <c r="R205" s="200"/>
      <c r="S205" s="200"/>
      <c r="T205" s="200"/>
      <c r="U205" s="200"/>
      <c r="V205" s="200"/>
      <c r="W205" s="200"/>
      <c r="X205" s="200"/>
      <c r="Y205" s="200"/>
      <c r="Z205" s="200"/>
      <c r="AA205" s="200"/>
      <c r="AB205" s="200"/>
      <c r="AC205" s="201"/>
      <c r="AD205" s="201"/>
      <c r="AE205" s="201"/>
      <c r="AF205" s="200"/>
      <c r="AG205" s="200"/>
      <c r="AH205" s="200"/>
      <c r="AI205" s="200"/>
      <c r="AT205" s="200"/>
      <c r="AU205" s="200"/>
      <c r="AV205" s="200"/>
      <c r="AW205" s="200"/>
      <c r="AX205" s="200"/>
      <c r="AY205" s="200"/>
      <c r="AZ205" s="200"/>
    </row>
    <row r="206" spans="1:53" x14ac:dyDescent="0.3">
      <c r="A206" s="200"/>
      <c r="B206" s="200"/>
      <c r="C206" s="201"/>
      <c r="D206" s="201"/>
      <c r="E206" s="201"/>
      <c r="F206" s="200"/>
      <c r="G206" s="200"/>
      <c r="H206" s="200"/>
      <c r="I206" s="200"/>
      <c r="J206" s="200"/>
      <c r="K206" s="200"/>
      <c r="L206" s="200"/>
      <c r="M206" s="200"/>
      <c r="N206" s="200"/>
      <c r="O206" s="200"/>
      <c r="P206" s="200"/>
      <c r="Q206" s="200"/>
      <c r="R206" s="200"/>
      <c r="S206" s="200"/>
      <c r="T206" s="200"/>
      <c r="U206" s="200"/>
      <c r="V206" s="200"/>
      <c r="W206" s="200"/>
      <c r="X206" s="200"/>
      <c r="Y206" s="200"/>
      <c r="Z206" s="200"/>
      <c r="AA206" s="200"/>
      <c r="AB206" s="200"/>
      <c r="AC206" s="201"/>
      <c r="AD206" s="201"/>
      <c r="AE206" s="201"/>
      <c r="AF206" s="200"/>
      <c r="AG206" s="200"/>
      <c r="AH206" s="200"/>
      <c r="AI206" s="200"/>
      <c r="AT206" s="200"/>
      <c r="AU206" s="200"/>
      <c r="AV206" s="200"/>
      <c r="AW206" s="200"/>
      <c r="AX206" s="200"/>
      <c r="AY206" s="200"/>
      <c r="AZ206" s="200"/>
    </row>
    <row r="207" spans="1:53" x14ac:dyDescent="0.3">
      <c r="A207" s="200"/>
      <c r="B207" s="200"/>
      <c r="C207" s="201"/>
      <c r="D207" s="201"/>
      <c r="E207" s="201"/>
      <c r="F207" s="200"/>
      <c r="G207" s="200"/>
      <c r="H207" s="200"/>
      <c r="I207" s="200"/>
      <c r="J207" s="200"/>
      <c r="K207" s="200"/>
      <c r="L207" s="200"/>
      <c r="M207" s="200"/>
      <c r="N207" s="200"/>
      <c r="O207" s="200"/>
      <c r="P207" s="200"/>
      <c r="Q207" s="200"/>
      <c r="R207" s="200"/>
      <c r="S207" s="200"/>
      <c r="T207" s="200"/>
      <c r="U207" s="200"/>
      <c r="V207" s="200"/>
      <c r="W207" s="200"/>
      <c r="X207" s="200"/>
      <c r="Y207" s="200"/>
      <c r="Z207" s="200"/>
      <c r="AA207" s="200"/>
      <c r="AB207" s="200"/>
      <c r="AC207" s="201"/>
      <c r="AD207" s="201"/>
      <c r="AE207" s="201"/>
      <c r="AF207" s="200"/>
      <c r="AG207" s="200"/>
      <c r="AH207" s="200"/>
      <c r="AI207" s="200"/>
      <c r="AT207" s="200"/>
      <c r="AU207" s="200"/>
      <c r="AV207" s="200"/>
      <c r="AW207" s="200"/>
      <c r="AX207" s="200"/>
      <c r="AY207" s="200"/>
      <c r="AZ207" s="200"/>
    </row>
    <row r="208" spans="1:53" x14ac:dyDescent="0.3">
      <c r="A208" s="200"/>
      <c r="B208" s="200"/>
      <c r="C208" s="201"/>
      <c r="D208" s="201"/>
      <c r="E208" s="201"/>
      <c r="F208" s="200"/>
      <c r="G208" s="200"/>
      <c r="H208" s="200"/>
      <c r="I208" s="200"/>
      <c r="J208" s="200"/>
      <c r="K208" s="200"/>
      <c r="L208" s="200"/>
      <c r="M208" s="200"/>
      <c r="N208" s="200"/>
      <c r="O208" s="200"/>
      <c r="P208" s="200"/>
      <c r="Q208" s="200"/>
      <c r="R208" s="200"/>
      <c r="S208" s="200"/>
      <c r="T208" s="200"/>
      <c r="U208" s="200"/>
      <c r="V208" s="200"/>
      <c r="W208" s="200"/>
      <c r="X208" s="200"/>
      <c r="Y208" s="200"/>
      <c r="Z208" s="200"/>
      <c r="AA208" s="200"/>
      <c r="AB208" s="200"/>
      <c r="AC208" s="201"/>
      <c r="AD208" s="201"/>
      <c r="AE208" s="201"/>
      <c r="AF208" s="200"/>
      <c r="AG208" s="200"/>
      <c r="AH208" s="200"/>
      <c r="AI208" s="200"/>
      <c r="AT208" s="200"/>
      <c r="AU208" s="200"/>
      <c r="AV208" s="200"/>
      <c r="AW208" s="200"/>
      <c r="AX208" s="200"/>
      <c r="AY208" s="200"/>
      <c r="AZ208" s="200"/>
    </row>
    <row r="209" spans="1:52" x14ac:dyDescent="0.3">
      <c r="A209" s="200"/>
      <c r="B209" s="200"/>
      <c r="C209" s="201"/>
      <c r="D209" s="201"/>
      <c r="E209" s="201"/>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1"/>
      <c r="AD209" s="201"/>
      <c r="AE209" s="201"/>
      <c r="AF209" s="200"/>
      <c r="AG209" s="200"/>
      <c r="AH209" s="200"/>
      <c r="AI209" s="200"/>
      <c r="AT209" s="200"/>
      <c r="AU209" s="200"/>
      <c r="AV209" s="200"/>
      <c r="AW209" s="200"/>
      <c r="AX209" s="200"/>
      <c r="AY209" s="200"/>
      <c r="AZ209" s="200"/>
    </row>
  </sheetData>
  <mergeCells count="82">
    <mergeCell ref="C10:C15"/>
    <mergeCell ref="U10:U15"/>
    <mergeCell ref="V10:V15"/>
    <mergeCell ref="M10:M15"/>
    <mergeCell ref="N10:N15"/>
    <mergeCell ref="O10:O15"/>
    <mergeCell ref="T10:T15"/>
    <mergeCell ref="AC6:AE7"/>
    <mergeCell ref="AC8:AE8"/>
    <mergeCell ref="AC9:AE9"/>
    <mergeCell ref="AC10:AC15"/>
    <mergeCell ref="AD10:AD15"/>
    <mergeCell ref="AE10:AE15"/>
    <mergeCell ref="AR11:AR15"/>
    <mergeCell ref="AH11:AH15"/>
    <mergeCell ref="AI11:AI15"/>
    <mergeCell ref="AL11:AL15"/>
    <mergeCell ref="AM11:AM15"/>
    <mergeCell ref="AN11:AN15"/>
    <mergeCell ref="D10:D15"/>
    <mergeCell ref="E10:E15"/>
    <mergeCell ref="F10:F15"/>
    <mergeCell ref="G10:G15"/>
    <mergeCell ref="P10:P15"/>
    <mergeCell ref="H10:H15"/>
    <mergeCell ref="I10:I15"/>
    <mergeCell ref="J10:J15"/>
    <mergeCell ref="K10:K15"/>
    <mergeCell ref="L10:L15"/>
    <mergeCell ref="Q10:Q15"/>
    <mergeCell ref="AT9:AT15"/>
    <mergeCell ref="AU9:AU15"/>
    <mergeCell ref="AV9:AV15"/>
    <mergeCell ref="AH9:AI10"/>
    <mergeCell ref="AJ9:AJ15"/>
    <mergeCell ref="AK9:AK15"/>
    <mergeCell ref="W10:W15"/>
    <mergeCell ref="X10:X15"/>
    <mergeCell ref="AS11:AS15"/>
    <mergeCell ref="Y10:Y15"/>
    <mergeCell ref="Z10:Z15"/>
    <mergeCell ref="AA10:AA15"/>
    <mergeCell ref="AB10:AB15"/>
    <mergeCell ref="AG10:AG15"/>
    <mergeCell ref="AO11:AO15"/>
    <mergeCell ref="AW9:AW15"/>
    <mergeCell ref="AX9:AX15"/>
    <mergeCell ref="AT6:AV8"/>
    <mergeCell ref="AW6:AY8"/>
    <mergeCell ref="AZ6:AZ15"/>
    <mergeCell ref="AY9:AY15"/>
    <mergeCell ref="C8:V8"/>
    <mergeCell ref="W8:AB8"/>
    <mergeCell ref="C9:E9"/>
    <mergeCell ref="F9:I9"/>
    <mergeCell ref="J9:L9"/>
    <mergeCell ref="M9:P9"/>
    <mergeCell ref="Q9:S9"/>
    <mergeCell ref="T9:V9"/>
    <mergeCell ref="W9:Y9"/>
    <mergeCell ref="Z9:AB9"/>
    <mergeCell ref="A1:AQ2"/>
    <mergeCell ref="A3:AH3"/>
    <mergeCell ref="A6:A15"/>
    <mergeCell ref="B6:B15"/>
    <mergeCell ref="C6:AB7"/>
    <mergeCell ref="AF6:AF15"/>
    <mergeCell ref="AG6:AG9"/>
    <mergeCell ref="AH6:AM8"/>
    <mergeCell ref="AN6:AS8"/>
    <mergeCell ref="AL9:AM10"/>
    <mergeCell ref="AN9:AO10"/>
    <mergeCell ref="AP9:AP15"/>
    <mergeCell ref="AQ9:AQ15"/>
    <mergeCell ref="AR9:AS10"/>
    <mergeCell ref="R10:R15"/>
    <mergeCell ref="S10:S15"/>
    <mergeCell ref="A32:A33"/>
    <mergeCell ref="A88:A89"/>
    <mergeCell ref="A146:A147"/>
    <mergeCell ref="A189:A191"/>
    <mergeCell ref="A75:A76"/>
  </mergeCells>
  <printOptions horizontalCentered="1"/>
  <pageMargins left="0.59055118110236227" right="0.59055118110236227" top="0.98425196850393704" bottom="0.59055118110236227" header="0.31496062992125984" footer="0.51181102362204722"/>
  <pageSetup paperSize="9" scale="20" firstPageNumber="338" fitToHeight="44" orientation="landscape" useFirstPageNumber="1" r:id="rId1"/>
  <headerFooter>
    <oddFooter>&amp;C&amp;14&amp;P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BB03FFDE-4DB1-435C-AEA8-A145A193BD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BIRUKOVAG\Пользователь</dc:creator>
  <cp:lastModifiedBy>user</cp:lastModifiedBy>
  <cp:lastPrinted>2017-11-21T08:09:46Z</cp:lastPrinted>
  <dcterms:created xsi:type="dcterms:W3CDTF">2017-06-20T14:57:35Z</dcterms:created>
  <dcterms:modified xsi:type="dcterms:W3CDTF">2017-11-21T08:09:48Z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C:\Users\Пользователь\AppData\Local\Кейсистемс\Свод-СМАРТ\ReportManager\RRO_14.xlsx</vt:lpwstr>
  </property>
  <property fmtid="{D5CDD505-2E9C-101B-9397-08002B2CF9AE}" pid="3" name="Report Name">
    <vt:lpwstr>C__Users_Пользователь_AppData_Local_Кейсистемс_Свод-СМАРТ_ReportManager_RRO_14.xlsx</vt:lpwstr>
  </property>
</Properties>
</file>