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showInkAnnotation="0" defaultThemeVersion="124226"/>
  <xr:revisionPtr revIDLastSave="0" documentId="13_ncr:1_{E6A6A500-AE7D-4980-8708-7E049D7BD67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Входные данные" sheetId="19" r:id="rId1"/>
    <sheet name="форма 2П_действующие" sheetId="20" r:id="rId2"/>
  </sheets>
  <definedNames>
    <definedName name="_ftn1" localSheetId="1">'форма 2П_действующие'!#REF!</definedName>
    <definedName name="_ftn2" localSheetId="1">'форма 2П_действующие'!#REF!</definedName>
    <definedName name="_ftn3" localSheetId="1">'форма 2П_действующие'!#REF!</definedName>
    <definedName name="_ftnref1" localSheetId="1">'форма 2П_действующие'!#REF!</definedName>
    <definedName name="_ftnref2" localSheetId="1">'форма 2П_действующие'!$B$25</definedName>
    <definedName name="_ftnref3" localSheetId="1">'форма 2П_действующие'!$C$25</definedName>
    <definedName name="_Ref346553369" localSheetId="1">'форма 2П_действующие'!#REF!</definedName>
    <definedName name="_xlnm.Print_Titles" localSheetId="1">'форма 2П_действующие'!$4:$5</definedName>
    <definedName name="_xlnm.Print_Area" localSheetId="1">'форма 2П_действующие'!$A$1:$H$158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8" i="20" l="1"/>
  <c r="G148" i="20"/>
  <c r="F148" i="20"/>
  <c r="E148" i="20"/>
  <c r="D142" i="20"/>
  <c r="D141" i="20" s="1"/>
  <c r="D148" i="20" s="1"/>
  <c r="D158" i="20" l="1"/>
  <c r="D12" i="20" l="1"/>
  <c r="D9" i="20"/>
  <c r="D97" i="20" l="1"/>
  <c r="H104" i="20" l="1"/>
  <c r="G104" i="20"/>
  <c r="F104" i="20"/>
  <c r="E104" i="20"/>
  <c r="D131" i="20" l="1"/>
  <c r="H131" i="20"/>
  <c r="G131" i="20"/>
  <c r="F131" i="20"/>
  <c r="E131" i="20"/>
  <c r="H111" i="20"/>
  <c r="G111" i="20"/>
  <c r="F111" i="20"/>
  <c r="E111" i="20"/>
  <c r="H102" i="20"/>
  <c r="G102" i="20"/>
  <c r="F102" i="20"/>
  <c r="E102" i="20"/>
  <c r="H100" i="20"/>
  <c r="G100" i="20"/>
  <c r="F100" i="20"/>
  <c r="E100" i="20"/>
  <c r="H87" i="20"/>
  <c r="G87" i="20"/>
  <c r="F87" i="20"/>
  <c r="E87" i="20"/>
  <c r="H85" i="20"/>
  <c r="G85" i="20"/>
  <c r="F85" i="20"/>
  <c r="E85" i="20"/>
  <c r="H80" i="20"/>
  <c r="G80" i="20"/>
  <c r="F80" i="20"/>
  <c r="E80" i="20"/>
  <c r="H78" i="20"/>
  <c r="G78" i="20"/>
  <c r="F78" i="20"/>
  <c r="E78" i="20"/>
  <c r="H70" i="20"/>
  <c r="G70" i="20"/>
  <c r="F70" i="20"/>
  <c r="E70" i="20"/>
  <c r="H68" i="20"/>
  <c r="G68" i="20"/>
  <c r="F68" i="20"/>
  <c r="E68" i="20"/>
  <c r="H66" i="20"/>
  <c r="G66" i="20"/>
  <c r="F66" i="20"/>
  <c r="E66" i="20"/>
  <c r="H62" i="20"/>
  <c r="G62" i="20"/>
  <c r="F62" i="20"/>
  <c r="E62" i="20"/>
  <c r="H58" i="20"/>
  <c r="G58" i="20"/>
  <c r="F58" i="20"/>
  <c r="E58" i="20"/>
  <c r="H56" i="20"/>
  <c r="G56" i="20"/>
  <c r="F56" i="20"/>
  <c r="E56" i="20"/>
  <c r="H52" i="20"/>
  <c r="G52" i="20"/>
  <c r="F52" i="20"/>
  <c r="E52" i="20"/>
  <c r="H44" i="20"/>
  <c r="G44" i="20"/>
  <c r="F44" i="20"/>
  <c r="E44" i="20"/>
  <c r="H30" i="20"/>
  <c r="G30" i="20"/>
  <c r="F30" i="20"/>
  <c r="E30" i="20"/>
  <c r="H158" i="20" l="1"/>
  <c r="G158" i="20"/>
  <c r="F158" i="20"/>
  <c r="E158" i="20"/>
  <c r="H157" i="20"/>
  <c r="G157" i="20"/>
  <c r="F157" i="20"/>
  <c r="E157" i="20"/>
  <c r="H135" i="20"/>
  <c r="G135" i="20"/>
  <c r="F135" i="20"/>
  <c r="E135" i="20"/>
  <c r="D135" i="20"/>
  <c r="D132" i="20"/>
  <c r="D134" i="20" s="1"/>
  <c r="E132" i="20"/>
  <c r="E134" i="20" s="1"/>
  <c r="H97" i="20"/>
  <c r="G97" i="20"/>
  <c r="F97" i="20"/>
  <c r="E97" i="20"/>
  <c r="D82" i="20"/>
  <c r="D26" i="20"/>
  <c r="D22" i="20" s="1"/>
  <c r="E7" i="20"/>
  <c r="F7" i="20" l="1"/>
  <c r="G7" i="20" s="1"/>
  <c r="E12" i="20"/>
  <c r="E9" i="20"/>
  <c r="D13" i="20"/>
  <c r="E139" i="20"/>
  <c r="D139" i="20"/>
  <c r="G26" i="20"/>
  <c r="F26" i="20"/>
  <c r="E26" i="20"/>
  <c r="E27" i="20" s="1"/>
  <c r="E82" i="20"/>
  <c r="E83" i="20" s="1"/>
  <c r="F82" i="20"/>
  <c r="F13" i="20" l="1"/>
  <c r="F20" i="20" s="1"/>
  <c r="G12" i="20"/>
  <c r="G9" i="20"/>
  <c r="F12" i="20"/>
  <c r="F9" i="20"/>
  <c r="D18" i="20"/>
  <c r="D17" i="20"/>
  <c r="D20" i="20"/>
  <c r="E13" i="20"/>
  <c r="E18" i="20" s="1"/>
  <c r="F83" i="20"/>
  <c r="G27" i="20"/>
  <c r="F27" i="20"/>
  <c r="E20" i="20"/>
  <c r="H26" i="20"/>
  <c r="H27" i="20" s="1"/>
  <c r="F132" i="20"/>
  <c r="F134" i="20" s="1"/>
  <c r="F139" i="20" s="1"/>
  <c r="H7" i="20"/>
  <c r="F17" i="20" l="1"/>
  <c r="H13" i="20"/>
  <c r="H18" i="20" s="1"/>
  <c r="H12" i="20"/>
  <c r="H9" i="20"/>
  <c r="F18" i="20"/>
  <c r="E17" i="20"/>
  <c r="E19" i="20" s="1"/>
  <c r="D19" i="20"/>
  <c r="G132" i="20"/>
  <c r="G134" i="20" s="1"/>
  <c r="G139" i="20" s="1"/>
  <c r="H132" i="20"/>
  <c r="H134" i="20" s="1"/>
  <c r="H139" i="20" s="1"/>
  <c r="G13" i="20"/>
  <c r="F19" i="20" l="1"/>
  <c r="H17" i="20"/>
  <c r="H19" i="20" s="1"/>
  <c r="H20" i="20"/>
  <c r="H82" i="20"/>
  <c r="G82" i="20"/>
  <c r="G83" i="20" s="1"/>
  <c r="G20" i="20"/>
  <c r="G18" i="20"/>
  <c r="G17" i="20"/>
  <c r="G19" i="20" l="1"/>
  <c r="H83" i="20"/>
  <c r="G25" i="20" l="1"/>
  <c r="F25" i="20"/>
  <c r="E22" i="20"/>
  <c r="E23" i="20" s="1"/>
  <c r="H22" i="20"/>
  <c r="H25" i="20"/>
  <c r="F22" i="20"/>
  <c r="E25" i="20"/>
  <c r="G22" i="20"/>
  <c r="G23" i="20" l="1"/>
  <c r="F23" i="20"/>
  <c r="H23" i="20"/>
</calcChain>
</file>

<file path=xl/sharedStrings.xml><?xml version="1.0" encoding="utf-8"?>
<sst xmlns="http://schemas.openxmlformats.org/spreadsheetml/2006/main" count="459" uniqueCount="258">
  <si>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</si>
  <si>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</si>
  <si>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</si>
  <si>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</si>
  <si>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</si>
  <si>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</si>
  <si>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Демографические показатели</t>
  </si>
  <si>
    <t>%</t>
  </si>
  <si>
    <t>В том числе: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</si>
  <si>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</si>
  <si>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</si>
  <si>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</si>
  <si>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</si>
  <si>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</si>
  <si>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</si>
  <si>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</si>
  <si>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</si>
  <si>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% к предыдущему году</t>
  </si>
  <si>
    <t>IV</t>
  </si>
  <si>
    <t>Сельское хозяйство</t>
  </si>
  <si>
    <t>V</t>
  </si>
  <si>
    <t>VI</t>
  </si>
  <si>
    <t>Потребительский рынок</t>
  </si>
  <si>
    <t>VII</t>
  </si>
  <si>
    <t>Инвестиции</t>
  </si>
  <si>
    <t>Строительство</t>
  </si>
  <si>
    <t>Привлеченные средства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</si>
  <si>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</si>
  <si>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</si>
  <si>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</si>
  <si>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</si>
  <si>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</si>
  <si>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Собственные (налоговые и неналоговые)</t>
  </si>
  <si>
    <t>Рынок труда и занятость населения</t>
  </si>
  <si>
    <t>Численность занятых в экономике (среднегодовая)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</si>
  <si>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</si>
  <si>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</si>
  <si>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</si>
  <si>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</si>
  <si>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</si>
  <si>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</si>
  <si>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1.3</t>
  </si>
  <si>
    <t>1.4</t>
  </si>
  <si>
    <t>1.5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</si>
  <si>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</si>
  <si>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</si>
  <si>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</si>
  <si>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</si>
  <si>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</si>
  <si>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</si>
  <si>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</si>
  <si>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</si>
  <si>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</si>
  <si>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</si>
  <si>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</si>
  <si>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</si>
  <si>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</si>
  <si>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</si>
  <si>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2.1</t>
  </si>
  <si>
    <t>2.2</t>
  </si>
  <si>
    <t>2.3</t>
  </si>
  <si>
    <t>2.4</t>
  </si>
  <si>
    <t>1.1.2</t>
  </si>
  <si>
    <t>2.5</t>
  </si>
  <si>
    <t>2.6</t>
  </si>
  <si>
    <t>2.7</t>
  </si>
  <si>
    <t>2.8</t>
  </si>
  <si>
    <t>2.9</t>
  </si>
  <si>
    <t>2.10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</si>
  <si>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</si>
  <si>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</si>
  <si>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</si>
  <si>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</si>
  <si>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</si>
  <si>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</si>
  <si>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3.2.1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</si>
  <si>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</si>
  <si>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</si>
  <si>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</si>
  <si>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</si>
  <si>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</si>
  <si>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</si>
  <si>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</si>
  <si>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Собственные средства предприятий</t>
  </si>
  <si>
    <t>Миграционный прирост (-убыль)</t>
  </si>
  <si>
    <t>1.1.1</t>
  </si>
  <si>
    <t>Протяженность автодорог общего пользования местного значения (на конец года)</t>
  </si>
  <si>
    <t>Оценка</t>
  </si>
  <si>
    <t>Численность населения среднегодовая</t>
  </si>
  <si>
    <t>Продукция растениеводства</t>
  </si>
  <si>
    <t>Продукция животноводства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</si>
  <si>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</si>
  <si>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</si>
  <si>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Раздел С: обрабатывающие производства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</si>
  <si>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</si>
  <si>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</si>
  <si>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</si>
  <si>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</si>
  <si>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</si>
  <si>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</si>
  <si>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</si>
  <si>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</si>
  <si>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</si>
  <si>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</si>
  <si>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</si>
  <si>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</si>
  <si>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</si>
  <si>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</si>
  <si>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</si>
  <si>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</si>
  <si>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Безвозмездные поступления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</si>
  <si>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</si>
  <si>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Производство пищевых продуктов (группировка 10)</t>
  </si>
  <si>
    <t>Производство напитков (группировка 11)</t>
  </si>
  <si>
    <t>Производство табачных изделий (группировка 12)</t>
  </si>
  <si>
    <t>Производство текстильных изделий (группировка 13)</t>
  </si>
  <si>
    <t>Производство одежды (группировка 14)</t>
  </si>
  <si>
    <t>Производство кожи и изделий из кожи (группировка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</si>
  <si>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</si>
  <si>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Производство бумаги и бумажных изделий (группировка 17)</t>
  </si>
  <si>
    <t>Деятельность полиграфическая и копирование носителей информации (группировка 18)</t>
  </si>
  <si>
    <t>Производство кокса и нефтепродуктов (группировка 19)</t>
  </si>
  <si>
    <t>Производство химических веществ и химических продуктов (группировка 20)</t>
  </si>
  <si>
    <t>Производство лекарственных средств и материалов, применяемых в медицинских целях (группировка 21)</t>
  </si>
  <si>
    <t>Производство резиновых и пластмассовых изделий (группировка 22)</t>
  </si>
  <si>
    <t>Производство прочей неметаллической минеральной продукции (группировка 23)</t>
  </si>
  <si>
    <t>Производство металлургическое (группировка 24)</t>
  </si>
  <si>
    <t>3.15</t>
  </si>
  <si>
    <t>Производство готовых металлических изделий, кроме машин и оборудования (группировка 25)</t>
  </si>
  <si>
    <t>3.16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</si>
  <si>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</si>
  <si>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</si>
  <si>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</si>
  <si>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</si>
  <si>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</si>
  <si>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</si>
  <si>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</si>
  <si>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</si>
  <si>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</si>
  <si>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</si>
  <si>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</si>
  <si>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</si>
  <si>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</si>
  <si>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</si>
  <si>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</si>
  <si>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</si>
  <si>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1</t>
  </si>
  <si>
    <t>9</t>
  </si>
  <si>
    <t>10</t>
  </si>
  <si>
    <t>11</t>
  </si>
  <si>
    <t>12</t>
  </si>
  <si>
    <t>Добыча полезных ископаемых (раздел В)</t>
  </si>
  <si>
    <t xml:space="preserve">Инвестиции в основной капитал по источникам финансирования, всего: </t>
  </si>
  <si>
    <t>Объем работ, выполненных по виду деятельности "Строительство" (раздел F)</t>
  </si>
  <si>
    <t xml:space="preserve">Общая площадь жилых помещений, приходящаяся в среднем на одного жителя </t>
  </si>
  <si>
    <t>Рублей</t>
  </si>
  <si>
    <t>в % к предыдущему году</t>
  </si>
  <si>
    <t>Наименование вида экономической деятельности</t>
  </si>
  <si>
    <t>Обрабатывающие производства (Раздел С)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</si>
  <si>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</si>
  <si>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утилизации отходов, деятельность по ликвидации загрязнений (Раздел Е)</t>
  </si>
  <si>
    <t>Индекс потребительских цен на продукцию общественного питания</t>
  </si>
  <si>
    <t>Инвестиций в основной капитал (капитальные вложения), дефлятор</t>
  </si>
  <si>
    <t>Строительство, дефлятор</t>
  </si>
  <si>
    <t>Индекс потребительских цен на товары</t>
  </si>
  <si>
    <t>Индекс потребительских цен на услуги</t>
  </si>
  <si>
    <t>Индекс потребительских цен в среднем за год</t>
  </si>
  <si>
    <t xml:space="preserve">  Растениеводство</t>
  </si>
  <si>
    <t xml:space="preserve">  Животноводство</t>
  </si>
  <si>
    <t>Распределение инвестиций в основной капитал по видам экономической деятельности: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</si>
  <si>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</si>
  <si>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</si>
  <si>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</si>
  <si>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</si>
  <si>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</si>
  <si>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</si>
  <si>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</si>
  <si>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</si>
  <si>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</si>
  <si>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 xml:space="preserve">Продукция сельского хозяйства </t>
  </si>
  <si>
    <t>Налоговые доходы</t>
  </si>
  <si>
    <t>Неналоговые доходы</t>
  </si>
  <si>
    <t xml:space="preserve">Прогноз индексов-дефляторов по видам экономической деятельности и индексов потребительских цен по товарам и услугам, </t>
  </si>
  <si>
    <t xml:space="preserve">Оборот розничной торговли 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</si>
  <si>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Добыча полезных ископаемых</t>
    </r>
    <r>
      <rPr>
        <sz val="12"/>
        <rFont val="Times New Roman"/>
        <family val="1"/>
        <charset val="204"/>
      </rPr>
      <t xml:space="preserve">" </t>
    </r>
    <r>
      <rPr>
        <b/>
        <sz val="12"/>
        <rFont val="Times New Roman"/>
        <family val="1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</si>
  <si>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</si>
  <si>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Times New Roman"/>
        <family val="1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</si>
  <si>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</si>
  <si>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r>
      <t>Удельный вес автомобильных дорог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 твердым покрытием в общей протяженности автомобильных дорог общего пользования (на конец года)</t>
    </r>
  </si>
  <si>
    <t>Промышленное производство - всего (разделв В,C,D,E)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</si>
  <si>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</si>
  <si>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</si>
  <si>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</si>
  <si>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</si>
  <si>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</si>
  <si>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</si>
  <si>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</si>
  <si>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</si>
  <si>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</si>
  <si>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</si>
  <si>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</si>
  <si>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</si>
  <si>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</si>
  <si>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</si>
  <si>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</si>
  <si>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</si>
  <si>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</si>
  <si>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</si>
  <si>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</si>
  <si>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</si>
  <si>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</si>
  <si>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</si>
  <si>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</si>
  <si>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</si>
  <si>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Протяженность автодорог общего пользования местного значения с твердым покрытием,  (на конец года)</t>
  </si>
  <si>
    <t>в том числе: городское</t>
  </si>
  <si>
    <t xml:space="preserve">                      сельское</t>
  </si>
  <si>
    <t xml:space="preserve">      Бюджетные средства</t>
  </si>
  <si>
    <t xml:space="preserve">          из бюджета муниципального образования</t>
  </si>
  <si>
    <t xml:space="preserve">          из областного бюджета</t>
  </si>
  <si>
    <t xml:space="preserve">          из федерального бюджета</t>
  </si>
  <si>
    <t xml:space="preserve">      Прочие</t>
  </si>
  <si>
    <t>Численность населения трудоспособного возраста (на 1 января года)</t>
  </si>
  <si>
    <t>Численность населения старше трудоспособного возраста (на 1 января года)</t>
  </si>
  <si>
    <t>Численность населения младше трудоспособного возраста (на 1 января года)</t>
  </si>
  <si>
    <t>Численность населения (на 1 января года)</t>
  </si>
  <si>
    <t>Количество малых и средних предприятий, включая микропредприятия (на конец года)</t>
  </si>
  <si>
    <t>единиц</t>
  </si>
  <si>
    <t>Оборот малых и средних предприятий, включая микропредприятия</t>
  </si>
  <si>
    <t xml:space="preserve">в том числе индивидуальных жилых домов </t>
  </si>
  <si>
    <t>человек</t>
  </si>
  <si>
    <t>млн руб.</t>
  </si>
  <si>
    <t>чел. на 1 тыс. чел. населения</t>
  </si>
  <si>
    <t>X</t>
  </si>
  <si>
    <t>3.2.2</t>
  </si>
  <si>
    <t>3.2.1.1</t>
  </si>
  <si>
    <t>3.2.1.2</t>
  </si>
  <si>
    <t>3.2.1.3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</si>
  <si>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</si>
  <si>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</si>
  <si>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 xml:space="preserve">Консолидированный бюджет муниципального образования </t>
  </si>
  <si>
    <t>Расходы консолидированного бюджета муниципального образования, всего</t>
  </si>
  <si>
    <t>Дефицит/профицит (-/+) консолидированного бюджета муниципального образования</t>
  </si>
  <si>
    <t>Доходы консолидированного бюджета муниципального образования, всего</t>
  </si>
  <si>
    <t xml:space="preserve">    в том числе муниципальные программы</t>
  </si>
  <si>
    <t>Инвестиции в основной капитал</t>
  </si>
  <si>
    <t>% к предыдущему году в действующих ценах</t>
  </si>
  <si>
    <t xml:space="preserve">   в том числе по основным видам обрабатывающих производств:</t>
  </si>
  <si>
    <t>Оборот общественного питания</t>
  </si>
  <si>
    <t>Оценка*</t>
  </si>
  <si>
    <t>Прогноз*</t>
  </si>
  <si>
    <t>* - письмо от 20.04.2021 № ДГ-П13-4974 и от 08.07.2021 № 21786-СГ/Д14и</t>
  </si>
  <si>
    <t xml:space="preserve">ОБРАТИТЬ ВНИМАНИЕ! МЭР ожидает значительный рост цен в отдельных видах промышленности (выделены красным шритом). Возможно необходима  корректировка с учетом реальных условий Ленинградской области и муниципального образования. </t>
  </si>
  <si>
    <t>Кировский муниципальный район Ленинградской области</t>
  </si>
  <si>
    <t>Среднесписочная численность работников крупных и средних организаций (без внешних совместителей)</t>
  </si>
  <si>
    <t xml:space="preserve">Среднемесячная номинальная начисленная заработная плата по крупным и средним организациям муниципального образования </t>
  </si>
  <si>
    <t>Фонд начисленной заработной платы всех работников крупных и средних организаций муниципального образования</t>
  </si>
  <si>
    <t>Основные показатели прогноза социально-экономического развития муниципального образования Ленинградской области                                                                            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</si>
</sst>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"/>
    <numFmt numFmtId="166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5" fontId="3" fillId="0" borderId="0"/>
    <xf numFmtId="0" fontId="2" fillId="0" borderId="0"/>
    <xf numFmtId="165" fontId="3" fillId="0" borderId="0"/>
  </cellStyleXfs>
  <cellXfs count="91">
    <xf numFmtId="0" fontId="0" fillId="0" borderId="0" xfId="0"/>
    <xf numFmtId="0" fontId="5" fillId="0" borderId="0" xfId="0" applyFont="1"/>
    <xf numFmtId="0" fontId="5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0" xfId="0" applyFont="1" applyFill="1"/>
    <xf numFmtId="49" fontId="7" fillId="2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 inden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164" fontId="9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2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</cellXfs>
  <cellStyles count="6">
    <cellStyle name="Обычный" xfId="0" builtinId="0"/>
    <cellStyle name="Обычный 100" xfId="4" xr:uid="{00000000-0005-0000-0000-000001000000}"/>
    <cellStyle name="Обычный 2" xfId="1" xr:uid="{00000000-0005-0000-0000-000002000000}"/>
    <cellStyle name="Обычный 25 2" xfId="3" xr:uid="{00000000-0005-0000-0000-000003000000}"/>
    <cellStyle name="Обычный 3" xfId="2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0"/>
  <sheetViews>
    <sheetView workbookViewId="0">
      <selection activeCell="G11" sqref="G11"/>
    </sheetView>
  </sheetViews>
  <sheetFormatPr defaultColWidth="9.140625" defaultRowHeight="15.75" x14ac:dyDescent="0.25"/>
  <cols>
    <col min="1" max="1" width="12.140625" style="1" customWidth="1"/>
    <col min="2" max="2" width="64.85546875" style="25" customWidth="1"/>
    <col min="3" max="6" width="11.5703125" style="1" customWidth="1"/>
    <col min="7" max="16384" width="9.140625" style="1"/>
  </cols>
  <sheetData>
    <row r="2" spans="1:12" ht="38.25" customHeight="1" x14ac:dyDescent="0.3">
      <c r="A2" s="64" t="s">
        <v>182</v>
      </c>
      <c r="B2" s="64"/>
      <c r="C2" s="64"/>
      <c r="D2" s="64"/>
      <c r="E2" s="64"/>
      <c r="F2" s="64"/>
    </row>
    <row r="3" spans="1:12" ht="18.75" x14ac:dyDescent="0.3">
      <c r="A3" s="65" t="s">
        <v>156</v>
      </c>
      <c r="B3" s="65"/>
      <c r="C3" s="65"/>
      <c r="D3" s="65"/>
      <c r="E3" s="65"/>
      <c r="F3" s="65"/>
    </row>
    <row r="4" spans="1:12" x14ac:dyDescent="0.25">
      <c r="A4" s="46" t="s">
        <v>251</v>
      </c>
      <c r="B4" s="30"/>
      <c r="C4" s="30"/>
      <c r="D4" s="30"/>
      <c r="E4" s="30"/>
      <c r="F4" s="30"/>
      <c r="G4" s="63" t="s">
        <v>252</v>
      </c>
      <c r="H4" s="63"/>
      <c r="I4" s="63"/>
      <c r="J4" s="63"/>
      <c r="K4" s="63"/>
      <c r="L4" s="63"/>
    </row>
    <row r="5" spans="1:12" x14ac:dyDescent="0.25">
      <c r="A5" s="66" t="s">
        <v>0</v>
      </c>
      <c r="B5" s="66" t="s">
        <v>157</v>
      </c>
      <c r="C5" s="3" t="s">
        <v>249</v>
      </c>
      <c r="D5" s="67" t="s">
        <v>250</v>
      </c>
      <c r="E5" s="68"/>
      <c r="F5" s="69"/>
      <c r="G5" s="63"/>
      <c r="H5" s="63"/>
      <c r="I5" s="63"/>
      <c r="J5" s="63"/>
      <c r="K5" s="63"/>
      <c r="L5" s="63"/>
    </row>
    <row r="6" spans="1:12" x14ac:dyDescent="0.25">
      <c r="A6" s="66"/>
      <c r="B6" s="66"/>
      <c r="C6" s="3">
        <v>2021</v>
      </c>
      <c r="D6" s="4">
        <v>2022</v>
      </c>
      <c r="E6" s="4">
        <v>2023</v>
      </c>
      <c r="F6" s="4">
        <v>2024</v>
      </c>
      <c r="G6" s="63"/>
      <c r="H6" s="63"/>
      <c r="I6" s="63"/>
      <c r="J6" s="63"/>
      <c r="K6" s="63"/>
      <c r="L6" s="63"/>
    </row>
    <row r="7" spans="1:12" x14ac:dyDescent="0.25">
      <c r="A7" s="11" t="s">
        <v>15</v>
      </c>
      <c r="B7" s="20" t="s">
        <v>16</v>
      </c>
      <c r="C7" s="31"/>
      <c r="D7" s="31"/>
      <c r="E7" s="31"/>
      <c r="F7" s="31"/>
      <c r="G7" s="63"/>
      <c r="H7" s="63"/>
      <c r="I7" s="63"/>
      <c r="J7" s="63"/>
      <c r="K7" s="63"/>
      <c r="L7" s="63"/>
    </row>
    <row r="8" spans="1:12" x14ac:dyDescent="0.25">
      <c r="A8" s="16" t="s">
        <v>146</v>
      </c>
      <c r="B8" s="21" t="s">
        <v>189</v>
      </c>
      <c r="C8" s="47">
        <v>117.8</v>
      </c>
      <c r="D8" s="32">
        <v>103.3</v>
      </c>
      <c r="E8" s="32">
        <v>103.4</v>
      </c>
      <c r="F8" s="32">
        <v>103.7</v>
      </c>
      <c r="G8" s="63"/>
      <c r="H8" s="63"/>
      <c r="I8" s="63"/>
      <c r="J8" s="63"/>
      <c r="K8" s="63"/>
      <c r="L8" s="63"/>
    </row>
    <row r="9" spans="1:12" x14ac:dyDescent="0.25">
      <c r="A9" s="16" t="s">
        <v>40</v>
      </c>
      <c r="B9" s="21" t="s">
        <v>151</v>
      </c>
      <c r="C9" s="47">
        <v>117.9</v>
      </c>
      <c r="D9" s="32">
        <v>101.4</v>
      </c>
      <c r="E9" s="32">
        <v>103.6</v>
      </c>
      <c r="F9" s="32">
        <v>103.9</v>
      </c>
      <c r="G9" s="63"/>
      <c r="H9" s="63"/>
      <c r="I9" s="63"/>
      <c r="J9" s="63"/>
      <c r="K9" s="63"/>
      <c r="L9" s="63"/>
    </row>
    <row r="10" spans="1:12" x14ac:dyDescent="0.25">
      <c r="A10" s="33" t="s">
        <v>41</v>
      </c>
      <c r="B10" s="21" t="s">
        <v>158</v>
      </c>
      <c r="C10" s="47">
        <v>110.8</v>
      </c>
      <c r="D10" s="32">
        <v>102.9</v>
      </c>
      <c r="E10" s="32">
        <v>103.9</v>
      </c>
      <c r="F10" s="32">
        <v>104.2</v>
      </c>
      <c r="G10" s="63"/>
      <c r="H10" s="63"/>
      <c r="I10" s="63"/>
      <c r="J10" s="63"/>
      <c r="K10" s="63"/>
      <c r="L10" s="63"/>
    </row>
    <row r="11" spans="1:12" x14ac:dyDescent="0.25">
      <c r="A11" s="6"/>
      <c r="B11" s="21" t="s">
        <v>8</v>
      </c>
      <c r="C11" s="32"/>
      <c r="D11" s="32"/>
      <c r="E11" s="32"/>
      <c r="F11" s="32"/>
    </row>
    <row r="12" spans="1:12" x14ac:dyDescent="0.25">
      <c r="A12" s="6" t="s">
        <v>190</v>
      </c>
      <c r="B12" s="17" t="s">
        <v>112</v>
      </c>
      <c r="C12" s="47">
        <v>109.4</v>
      </c>
      <c r="D12" s="32">
        <v>103.2</v>
      </c>
      <c r="E12" s="32">
        <v>103.8</v>
      </c>
      <c r="F12" s="32">
        <v>104.2</v>
      </c>
    </row>
    <row r="13" spans="1:12" x14ac:dyDescent="0.25">
      <c r="A13" s="6" t="s">
        <v>191</v>
      </c>
      <c r="B13" s="17" t="s">
        <v>113</v>
      </c>
      <c r="C13" s="47">
        <v>109.4</v>
      </c>
      <c r="D13" s="32">
        <v>103.2</v>
      </c>
      <c r="E13" s="32">
        <v>103.8</v>
      </c>
      <c r="F13" s="32">
        <v>104.2</v>
      </c>
    </row>
    <row r="14" spans="1:12" x14ac:dyDescent="0.25">
      <c r="A14" s="6" t="s">
        <v>192</v>
      </c>
      <c r="B14" s="17" t="s">
        <v>114</v>
      </c>
      <c r="C14" s="47">
        <v>109.4</v>
      </c>
      <c r="D14" s="32">
        <v>103.2</v>
      </c>
      <c r="E14" s="32">
        <v>103.8</v>
      </c>
      <c r="F14" s="32">
        <v>104.2</v>
      </c>
    </row>
    <row r="15" spans="1:12" x14ac:dyDescent="0.25">
      <c r="A15" s="6" t="s">
        <v>193</v>
      </c>
      <c r="B15" s="17" t="s">
        <v>115</v>
      </c>
      <c r="C15" s="32">
        <v>104.3</v>
      </c>
      <c r="D15" s="32">
        <v>103.1</v>
      </c>
      <c r="E15" s="32">
        <v>103.7</v>
      </c>
      <c r="F15" s="32">
        <v>104</v>
      </c>
    </row>
    <row r="16" spans="1:12" x14ac:dyDescent="0.25">
      <c r="A16" s="6" t="s">
        <v>194</v>
      </c>
      <c r="B16" s="17" t="s">
        <v>116</v>
      </c>
      <c r="C16" s="32">
        <v>104.3</v>
      </c>
      <c r="D16" s="32">
        <v>103.1</v>
      </c>
      <c r="E16" s="32">
        <v>103.7</v>
      </c>
      <c r="F16" s="32">
        <v>104</v>
      </c>
    </row>
    <row r="17" spans="1:6" x14ac:dyDescent="0.25">
      <c r="A17" s="6" t="s">
        <v>195</v>
      </c>
      <c r="B17" s="17" t="s">
        <v>117</v>
      </c>
      <c r="C17" s="32">
        <v>104.3</v>
      </c>
      <c r="D17" s="32">
        <v>103.1</v>
      </c>
      <c r="E17" s="32">
        <v>103.7</v>
      </c>
      <c r="F17" s="32">
        <v>104</v>
      </c>
    </row>
    <row r="18" spans="1:6" ht="47.25" x14ac:dyDescent="0.25">
      <c r="A18" s="6" t="s">
        <v>196</v>
      </c>
      <c r="B18" s="17" t="s">
        <v>118</v>
      </c>
      <c r="C18" s="47">
        <v>107.7</v>
      </c>
      <c r="D18" s="32">
        <v>103.7</v>
      </c>
      <c r="E18" s="32">
        <v>103.7</v>
      </c>
      <c r="F18" s="32">
        <v>103.9</v>
      </c>
    </row>
    <row r="19" spans="1:6" x14ac:dyDescent="0.25">
      <c r="A19" s="6" t="s">
        <v>197</v>
      </c>
      <c r="B19" s="17" t="s">
        <v>119</v>
      </c>
      <c r="C19" s="32">
        <v>106.3</v>
      </c>
      <c r="D19" s="32">
        <v>103.7</v>
      </c>
      <c r="E19" s="32">
        <v>103.9</v>
      </c>
      <c r="F19" s="32">
        <v>104.2</v>
      </c>
    </row>
    <row r="20" spans="1:6" ht="31.5" x14ac:dyDescent="0.25">
      <c r="A20" s="6" t="s">
        <v>198</v>
      </c>
      <c r="B20" s="17" t="s">
        <v>120</v>
      </c>
      <c r="C20" s="32">
        <v>105.5</v>
      </c>
      <c r="D20" s="32">
        <v>104.1</v>
      </c>
      <c r="E20" s="32">
        <v>104.5</v>
      </c>
      <c r="F20" s="32">
        <v>104.8</v>
      </c>
    </row>
    <row r="21" spans="1:6" x14ac:dyDescent="0.25">
      <c r="A21" s="6" t="s">
        <v>199</v>
      </c>
      <c r="B21" s="17" t="s">
        <v>121</v>
      </c>
      <c r="C21" s="47">
        <v>125.6</v>
      </c>
      <c r="D21" s="32">
        <v>100.1</v>
      </c>
      <c r="E21" s="32">
        <v>103.1</v>
      </c>
      <c r="F21" s="32">
        <v>103.3</v>
      </c>
    </row>
    <row r="22" spans="1:6" ht="31.5" x14ac:dyDescent="0.25">
      <c r="A22" s="6" t="s">
        <v>200</v>
      </c>
      <c r="B22" s="17" t="s">
        <v>122</v>
      </c>
      <c r="C22" s="32">
        <v>106.7</v>
      </c>
      <c r="D22" s="32">
        <v>103.2</v>
      </c>
      <c r="E22" s="32">
        <v>103.9</v>
      </c>
      <c r="F22" s="32">
        <v>104.4</v>
      </c>
    </row>
    <row r="23" spans="1:6" ht="31.5" x14ac:dyDescent="0.25">
      <c r="A23" s="6" t="s">
        <v>201</v>
      </c>
      <c r="B23" s="17" t="s">
        <v>123</v>
      </c>
      <c r="C23" s="32">
        <v>106.7</v>
      </c>
      <c r="D23" s="32">
        <v>103.2</v>
      </c>
      <c r="E23" s="32">
        <v>103.9</v>
      </c>
      <c r="F23" s="32">
        <v>104.4</v>
      </c>
    </row>
    <row r="24" spans="1:6" ht="31.5" x14ac:dyDescent="0.25">
      <c r="A24" s="6" t="s">
        <v>202</v>
      </c>
      <c r="B24" s="17" t="s">
        <v>124</v>
      </c>
      <c r="C24" s="32">
        <v>106.7</v>
      </c>
      <c r="D24" s="32">
        <v>103.2</v>
      </c>
      <c r="E24" s="32">
        <v>103.9</v>
      </c>
      <c r="F24" s="32">
        <v>104.4</v>
      </c>
    </row>
    <row r="25" spans="1:6" ht="31.5" x14ac:dyDescent="0.25">
      <c r="A25" s="6" t="s">
        <v>203</v>
      </c>
      <c r="B25" s="17" t="s">
        <v>125</v>
      </c>
      <c r="C25" s="32">
        <v>104.2</v>
      </c>
      <c r="D25" s="32">
        <v>103.9</v>
      </c>
      <c r="E25" s="32">
        <v>104.1</v>
      </c>
      <c r="F25" s="32">
        <v>104.3</v>
      </c>
    </row>
    <row r="26" spans="1:6" x14ac:dyDescent="0.25">
      <c r="A26" s="6" t="s">
        <v>204</v>
      </c>
      <c r="B26" s="17" t="s">
        <v>126</v>
      </c>
      <c r="C26" s="47">
        <v>125.7</v>
      </c>
      <c r="D26" s="32">
        <v>103.5</v>
      </c>
      <c r="E26" s="32">
        <v>104</v>
      </c>
      <c r="F26" s="32">
        <v>104.4</v>
      </c>
    </row>
    <row r="27" spans="1:6" ht="31.5" x14ac:dyDescent="0.25">
      <c r="A27" s="6" t="s">
        <v>205</v>
      </c>
      <c r="B27" s="17" t="s">
        <v>128</v>
      </c>
      <c r="C27" s="32">
        <v>104.7</v>
      </c>
      <c r="D27" s="32">
        <v>104.5</v>
      </c>
      <c r="E27" s="32">
        <v>104.3</v>
      </c>
      <c r="F27" s="32">
        <v>104.5</v>
      </c>
    </row>
    <row r="28" spans="1:6" ht="31.5" x14ac:dyDescent="0.25">
      <c r="A28" s="6" t="s">
        <v>206</v>
      </c>
      <c r="B28" s="17" t="s">
        <v>131</v>
      </c>
      <c r="C28" s="32">
        <v>103.9</v>
      </c>
      <c r="D28" s="32">
        <v>103.6</v>
      </c>
      <c r="E28" s="32">
        <v>104.1</v>
      </c>
      <c r="F28" s="32">
        <v>104.4</v>
      </c>
    </row>
    <row r="29" spans="1:6" x14ac:dyDescent="0.25">
      <c r="A29" s="6" t="s">
        <v>207</v>
      </c>
      <c r="B29" s="17" t="s">
        <v>133</v>
      </c>
      <c r="C29" s="32">
        <v>105.5</v>
      </c>
      <c r="D29" s="32">
        <v>104.1</v>
      </c>
      <c r="E29" s="32">
        <v>104.5</v>
      </c>
      <c r="F29" s="32">
        <v>104.8</v>
      </c>
    </row>
    <row r="30" spans="1:6" ht="31.5" x14ac:dyDescent="0.25">
      <c r="A30" s="6" t="s">
        <v>208</v>
      </c>
      <c r="B30" s="17" t="s">
        <v>135</v>
      </c>
      <c r="C30" s="32">
        <v>103.9</v>
      </c>
      <c r="D30" s="32">
        <v>103.6</v>
      </c>
      <c r="E30" s="32">
        <v>104.1</v>
      </c>
      <c r="F30" s="32">
        <v>104.4</v>
      </c>
    </row>
    <row r="31" spans="1:6" ht="31.5" x14ac:dyDescent="0.25">
      <c r="A31" s="6" t="s">
        <v>209</v>
      </c>
      <c r="B31" s="17" t="s">
        <v>137</v>
      </c>
      <c r="C31" s="32">
        <v>103.9</v>
      </c>
      <c r="D31" s="32">
        <v>103.6</v>
      </c>
      <c r="E31" s="32">
        <v>104.1</v>
      </c>
      <c r="F31" s="32">
        <v>104.4</v>
      </c>
    </row>
    <row r="32" spans="1:6" ht="31.5" x14ac:dyDescent="0.25">
      <c r="A32" s="6" t="s">
        <v>210</v>
      </c>
      <c r="B32" s="17" t="s">
        <v>139</v>
      </c>
      <c r="C32" s="32">
        <v>103.9</v>
      </c>
      <c r="D32" s="32">
        <v>103.6</v>
      </c>
      <c r="E32" s="32">
        <v>104.1</v>
      </c>
      <c r="F32" s="32">
        <v>104.4</v>
      </c>
    </row>
    <row r="33" spans="1:6" x14ac:dyDescent="0.25">
      <c r="A33" s="6" t="s">
        <v>211</v>
      </c>
      <c r="B33" s="17" t="s">
        <v>141</v>
      </c>
      <c r="C33" s="32">
        <v>105.5</v>
      </c>
      <c r="D33" s="32">
        <v>104.1</v>
      </c>
      <c r="E33" s="32">
        <v>104.5</v>
      </c>
      <c r="F33" s="32">
        <v>104.8</v>
      </c>
    </row>
    <row r="34" spans="1:6" x14ac:dyDescent="0.25">
      <c r="A34" s="6" t="s">
        <v>212</v>
      </c>
      <c r="B34" s="17" t="s">
        <v>143</v>
      </c>
      <c r="C34" s="32">
        <v>105.5</v>
      </c>
      <c r="D34" s="32">
        <v>104.1</v>
      </c>
      <c r="E34" s="32">
        <v>104.5</v>
      </c>
      <c r="F34" s="32">
        <v>104.8</v>
      </c>
    </row>
    <row r="35" spans="1:6" x14ac:dyDescent="0.25">
      <c r="A35" s="6" t="s">
        <v>213</v>
      </c>
      <c r="B35" s="17" t="s">
        <v>145</v>
      </c>
      <c r="C35" s="32">
        <v>105.5</v>
      </c>
      <c r="D35" s="32">
        <v>104.1</v>
      </c>
      <c r="E35" s="32">
        <v>104.5</v>
      </c>
      <c r="F35" s="32">
        <v>104.8</v>
      </c>
    </row>
    <row r="36" spans="1:6" ht="31.5" x14ac:dyDescent="0.25">
      <c r="A36" s="6" t="s">
        <v>42</v>
      </c>
      <c r="B36" s="21" t="s">
        <v>159</v>
      </c>
      <c r="C36" s="32">
        <v>104</v>
      </c>
      <c r="D36" s="32">
        <v>104</v>
      </c>
      <c r="E36" s="32">
        <v>104</v>
      </c>
      <c r="F36" s="32">
        <v>104</v>
      </c>
    </row>
    <row r="37" spans="1:6" ht="47.25" x14ac:dyDescent="0.25">
      <c r="A37" s="6" t="s">
        <v>43</v>
      </c>
      <c r="B37" s="21" t="s">
        <v>160</v>
      </c>
      <c r="C37" s="32">
        <v>103.8</v>
      </c>
      <c r="D37" s="32">
        <v>104</v>
      </c>
      <c r="E37" s="32">
        <v>104</v>
      </c>
      <c r="F37" s="32">
        <v>104</v>
      </c>
    </row>
    <row r="38" spans="1:6" x14ac:dyDescent="0.25">
      <c r="A38" s="7" t="s">
        <v>18</v>
      </c>
      <c r="B38" s="18" t="s">
        <v>19</v>
      </c>
      <c r="C38" s="32"/>
      <c r="D38" s="32"/>
      <c r="E38" s="32"/>
      <c r="F38" s="32"/>
    </row>
    <row r="39" spans="1:6" x14ac:dyDescent="0.25">
      <c r="A39" s="6" t="s">
        <v>146</v>
      </c>
      <c r="B39" s="8" t="s">
        <v>19</v>
      </c>
      <c r="C39" s="32">
        <v>104.5</v>
      </c>
      <c r="D39" s="32">
        <v>103.3</v>
      </c>
      <c r="E39" s="32">
        <v>103.8</v>
      </c>
      <c r="F39" s="32">
        <v>104.1</v>
      </c>
    </row>
    <row r="40" spans="1:6" x14ac:dyDescent="0.25">
      <c r="A40" s="6" t="s">
        <v>39</v>
      </c>
      <c r="B40" s="8" t="s">
        <v>167</v>
      </c>
      <c r="C40" s="32">
        <v>104.5</v>
      </c>
      <c r="D40" s="32">
        <v>102.6</v>
      </c>
      <c r="E40" s="32">
        <v>103.7</v>
      </c>
      <c r="F40" s="32">
        <v>104</v>
      </c>
    </row>
    <row r="41" spans="1:6" x14ac:dyDescent="0.25">
      <c r="A41" s="6" t="s">
        <v>40</v>
      </c>
      <c r="B41" s="8" t="s">
        <v>168</v>
      </c>
      <c r="C41" s="32">
        <v>105</v>
      </c>
      <c r="D41" s="32">
        <v>103.8</v>
      </c>
      <c r="E41" s="32">
        <v>103.9</v>
      </c>
      <c r="F41" s="32">
        <v>104</v>
      </c>
    </row>
    <row r="42" spans="1:6" x14ac:dyDescent="0.25">
      <c r="A42" s="7" t="s">
        <v>21</v>
      </c>
      <c r="B42" s="18" t="s">
        <v>22</v>
      </c>
      <c r="C42" s="32"/>
      <c r="D42" s="32"/>
      <c r="E42" s="32"/>
      <c r="F42" s="32"/>
    </row>
    <row r="43" spans="1:6" x14ac:dyDescent="0.25">
      <c r="A43" s="6" t="s">
        <v>146</v>
      </c>
      <c r="B43" s="19" t="s">
        <v>166</v>
      </c>
      <c r="C43" s="32">
        <v>105.8</v>
      </c>
      <c r="D43" s="32">
        <v>104</v>
      </c>
      <c r="E43" s="32">
        <v>104</v>
      </c>
      <c r="F43" s="32">
        <v>104</v>
      </c>
    </row>
    <row r="44" spans="1:6" x14ac:dyDescent="0.25">
      <c r="A44" s="6" t="s">
        <v>71</v>
      </c>
      <c r="B44" s="8" t="s">
        <v>164</v>
      </c>
      <c r="C44" s="32">
        <v>106.4</v>
      </c>
      <c r="D44" s="32">
        <v>104.3</v>
      </c>
      <c r="E44" s="32">
        <v>103.9</v>
      </c>
      <c r="F44" s="32">
        <v>104</v>
      </c>
    </row>
    <row r="45" spans="1:6" ht="31.5" x14ac:dyDescent="0.25">
      <c r="A45" s="6" t="s">
        <v>72</v>
      </c>
      <c r="B45" s="8" t="s">
        <v>161</v>
      </c>
      <c r="C45" s="32"/>
      <c r="D45" s="32"/>
      <c r="E45" s="32"/>
      <c r="F45" s="32"/>
    </row>
    <row r="46" spans="1:6" x14ac:dyDescent="0.25">
      <c r="A46" s="10" t="s">
        <v>73</v>
      </c>
      <c r="B46" s="8" t="s">
        <v>165</v>
      </c>
      <c r="C46" s="32">
        <v>103.5</v>
      </c>
      <c r="D46" s="32">
        <v>103.8</v>
      </c>
      <c r="E46" s="32">
        <v>104.3</v>
      </c>
      <c r="F46" s="32">
        <v>104.2</v>
      </c>
    </row>
    <row r="47" spans="1:6" x14ac:dyDescent="0.25">
      <c r="A47" s="12" t="s">
        <v>23</v>
      </c>
      <c r="B47" s="22" t="s">
        <v>24</v>
      </c>
      <c r="C47" s="32"/>
      <c r="D47" s="32"/>
      <c r="E47" s="32"/>
      <c r="F47" s="32"/>
    </row>
    <row r="48" spans="1:6" ht="31.5" x14ac:dyDescent="0.25">
      <c r="A48" s="10" t="s">
        <v>146</v>
      </c>
      <c r="B48" s="23" t="s">
        <v>162</v>
      </c>
      <c r="C48" s="32">
        <v>105.4</v>
      </c>
      <c r="D48" s="32">
        <v>105.1</v>
      </c>
      <c r="E48" s="32">
        <v>104.9</v>
      </c>
      <c r="F48" s="32">
        <v>104.7</v>
      </c>
    </row>
    <row r="49" spans="1:6" x14ac:dyDescent="0.25">
      <c r="A49" s="7" t="s">
        <v>27</v>
      </c>
      <c r="B49" s="18" t="s">
        <v>25</v>
      </c>
      <c r="C49" s="32"/>
      <c r="D49" s="32"/>
      <c r="E49" s="32"/>
      <c r="F49" s="32"/>
    </row>
    <row r="50" spans="1:6" x14ac:dyDescent="0.25">
      <c r="A50" s="13" t="s">
        <v>146</v>
      </c>
      <c r="B50" s="24" t="s">
        <v>163</v>
      </c>
      <c r="C50" s="32">
        <v>103.6</v>
      </c>
      <c r="D50" s="32">
        <v>104.2</v>
      </c>
      <c r="E50" s="32">
        <v>104.4</v>
      </c>
      <c r="F50" s="32">
        <v>104.5</v>
      </c>
    </row>
  </sheetData>
  <mergeCells count="6">
    <mergeCell ref="G4:L10"/>
    <mergeCell ref="A2:F2"/>
    <mergeCell ref="A3:F3"/>
    <mergeCell ref="B5:B6"/>
    <mergeCell ref="D5:F5"/>
    <mergeCell ref="A5:A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58"/>
  <sheetViews>
    <sheetView tabSelected="1" showWhiteSpace="0" view="pageBreakPreview" zoomScale="120" zoomScaleNormal="100" zoomScaleSheetLayoutView="120" zoomScalePageLayoutView="120" workbookViewId="0">
      <selection activeCell="J146" sqref="J146"/>
    </sheetView>
  </sheetViews>
  <sheetFormatPr defaultColWidth="9.140625" defaultRowHeight="15.75" x14ac:dyDescent="0.25"/>
  <cols>
    <col min="1" max="1" width="9" style="61" customWidth="1"/>
    <col min="2" max="2" width="49.5703125" style="27" customWidth="1"/>
    <col min="3" max="3" width="24.85546875" style="29" customWidth="1"/>
    <col min="4" max="4" width="12.5703125" style="29" customWidth="1"/>
    <col min="5" max="5" width="15" style="29" customWidth="1"/>
    <col min="6" max="6" width="12.85546875" style="29" customWidth="1"/>
    <col min="7" max="7" width="12.42578125" style="29" customWidth="1"/>
    <col min="8" max="8" width="14.42578125" style="29" customWidth="1"/>
    <col min="9" max="16384" width="9.140625" style="1"/>
  </cols>
  <sheetData>
    <row r="1" spans="1:8" ht="18.75" x14ac:dyDescent="0.25">
      <c r="A1" s="86" t="s">
        <v>253</v>
      </c>
      <c r="B1" s="86"/>
      <c r="C1" s="86"/>
      <c r="D1" s="86"/>
      <c r="E1" s="86"/>
      <c r="F1" s="86"/>
      <c r="G1" s="86"/>
      <c r="H1" s="86"/>
    </row>
    <row r="2" spans="1:8" ht="42.75" customHeight="1" x14ac:dyDescent="0.3">
      <c r="A2" s="87" t="s">
        <v>257</v>
      </c>
      <c r="B2" s="88"/>
      <c r="C2" s="88"/>
      <c r="D2" s="88"/>
      <c r="E2" s="88"/>
      <c r="F2" s="88"/>
      <c r="G2" s="88"/>
      <c r="H2" s="88"/>
    </row>
    <row r="3" spans="1:8" s="2" customFormat="1" ht="30.6" customHeight="1" x14ac:dyDescent="0.25">
      <c r="A3" s="54"/>
      <c r="B3" s="26"/>
      <c r="C3" s="28"/>
      <c r="D3" s="28"/>
      <c r="E3" s="28"/>
      <c r="F3" s="28"/>
      <c r="G3" s="28"/>
      <c r="H3" s="28"/>
    </row>
    <row r="4" spans="1:8" x14ac:dyDescent="0.25">
      <c r="A4" s="66" t="s">
        <v>0</v>
      </c>
      <c r="B4" s="89" t="s">
        <v>1</v>
      </c>
      <c r="C4" s="66" t="s">
        <v>2</v>
      </c>
      <c r="D4" s="39" t="s">
        <v>3</v>
      </c>
      <c r="E4" s="39" t="s">
        <v>87</v>
      </c>
      <c r="F4" s="66" t="s">
        <v>4</v>
      </c>
      <c r="G4" s="90"/>
      <c r="H4" s="90"/>
    </row>
    <row r="5" spans="1:8" x14ac:dyDescent="0.25">
      <c r="A5" s="66"/>
      <c r="B5" s="89"/>
      <c r="C5" s="66"/>
      <c r="D5" s="4">
        <v>2020</v>
      </c>
      <c r="E5" s="39">
        <v>2021</v>
      </c>
      <c r="F5" s="4">
        <v>2022</v>
      </c>
      <c r="G5" s="4">
        <v>2023</v>
      </c>
      <c r="H5" s="4">
        <v>2024</v>
      </c>
    </row>
    <row r="6" spans="1:8" x14ac:dyDescent="0.25">
      <c r="A6" s="50" t="s">
        <v>5</v>
      </c>
      <c r="B6" s="40" t="s">
        <v>6</v>
      </c>
      <c r="C6" s="5"/>
      <c r="D6" s="5"/>
      <c r="E6" s="5"/>
      <c r="F6" s="5"/>
      <c r="G6" s="5"/>
      <c r="H6" s="5"/>
    </row>
    <row r="7" spans="1:8" x14ac:dyDescent="0.25">
      <c r="A7" s="51">
        <v>1</v>
      </c>
      <c r="B7" s="42" t="s">
        <v>225</v>
      </c>
      <c r="C7" s="14" t="s">
        <v>9</v>
      </c>
      <c r="D7" s="34">
        <v>106016</v>
      </c>
      <c r="E7" s="34">
        <f>D7+D14-D15+D16</f>
        <v>106077</v>
      </c>
      <c r="F7" s="34">
        <f>E7+E14-E15+E16</f>
        <v>105840</v>
      </c>
      <c r="G7" s="34">
        <f>F7+F14-F15+F16</f>
        <v>105875</v>
      </c>
      <c r="H7" s="34">
        <f>G7+G14-G15+G16</f>
        <v>106095</v>
      </c>
    </row>
    <row r="8" spans="1:8" x14ac:dyDescent="0.25">
      <c r="A8" s="51" t="s">
        <v>39</v>
      </c>
      <c r="B8" s="42" t="s">
        <v>215</v>
      </c>
      <c r="C8" s="14" t="s">
        <v>9</v>
      </c>
      <c r="D8" s="34">
        <v>95080</v>
      </c>
      <c r="E8" s="34">
        <v>95489</v>
      </c>
      <c r="F8" s="34">
        <v>95275</v>
      </c>
      <c r="G8" s="34">
        <v>95307</v>
      </c>
      <c r="H8" s="34">
        <v>95505</v>
      </c>
    </row>
    <row r="9" spans="1:8" x14ac:dyDescent="0.25">
      <c r="A9" s="51" t="s">
        <v>40</v>
      </c>
      <c r="B9" s="42" t="s">
        <v>216</v>
      </c>
      <c r="C9" s="14" t="s">
        <v>9</v>
      </c>
      <c r="D9" s="34">
        <f>D7-D8</f>
        <v>10936</v>
      </c>
      <c r="E9" s="34">
        <f>E7-E8</f>
        <v>10588</v>
      </c>
      <c r="F9" s="34">
        <f t="shared" ref="F9:H9" si="0">F7-F8</f>
        <v>10565</v>
      </c>
      <c r="G9" s="34">
        <f t="shared" si="0"/>
        <v>10568</v>
      </c>
      <c r="H9" s="34">
        <f t="shared" si="0"/>
        <v>10590</v>
      </c>
    </row>
    <row r="10" spans="1:8" ht="31.5" x14ac:dyDescent="0.25">
      <c r="A10" s="51" t="s">
        <v>71</v>
      </c>
      <c r="B10" s="42" t="s">
        <v>224</v>
      </c>
      <c r="C10" s="14" t="s">
        <v>9</v>
      </c>
      <c r="D10" s="34">
        <v>15385</v>
      </c>
      <c r="E10" s="34">
        <v>15435</v>
      </c>
      <c r="F10" s="34">
        <v>15520</v>
      </c>
      <c r="G10" s="34">
        <v>15570</v>
      </c>
      <c r="H10" s="34">
        <v>15600</v>
      </c>
    </row>
    <row r="11" spans="1:8" ht="31.5" x14ac:dyDescent="0.25">
      <c r="A11" s="51" t="s">
        <v>72</v>
      </c>
      <c r="B11" s="42" t="s">
        <v>222</v>
      </c>
      <c r="C11" s="14" t="s">
        <v>9</v>
      </c>
      <c r="D11" s="34">
        <v>59008</v>
      </c>
      <c r="E11" s="34">
        <v>59710</v>
      </c>
      <c r="F11" s="34">
        <v>60030</v>
      </c>
      <c r="G11" s="34">
        <v>60100</v>
      </c>
      <c r="H11" s="34">
        <v>60250</v>
      </c>
    </row>
    <row r="12" spans="1:8" ht="31.5" x14ac:dyDescent="0.25">
      <c r="A12" s="51" t="s">
        <v>73</v>
      </c>
      <c r="B12" s="42" t="s">
        <v>223</v>
      </c>
      <c r="C12" s="14" t="s">
        <v>9</v>
      </c>
      <c r="D12" s="34">
        <f>D7-D11-D10</f>
        <v>31623</v>
      </c>
      <c r="E12" s="34">
        <f>E7-E11-E10</f>
        <v>30932</v>
      </c>
      <c r="F12" s="34">
        <f t="shared" ref="F12:H12" si="1">F7-F11-F10</f>
        <v>30290</v>
      </c>
      <c r="G12" s="34">
        <f t="shared" si="1"/>
        <v>30205</v>
      </c>
      <c r="H12" s="34">
        <f t="shared" si="1"/>
        <v>30245</v>
      </c>
    </row>
    <row r="13" spans="1:8" ht="20.45" customHeight="1" x14ac:dyDescent="0.25">
      <c r="A13" s="55" t="s">
        <v>74</v>
      </c>
      <c r="B13" s="42" t="s">
        <v>88</v>
      </c>
      <c r="C13" s="14" t="s">
        <v>9</v>
      </c>
      <c r="D13" s="34">
        <f>(D7+E7)/2</f>
        <v>106046.5</v>
      </c>
      <c r="E13" s="34">
        <f>(E7+F7)/2</f>
        <v>105958.5</v>
      </c>
      <c r="F13" s="34">
        <f>(F7+G7)/2</f>
        <v>105857.5</v>
      </c>
      <c r="G13" s="34">
        <f>(G7+H7)/2</f>
        <v>105985</v>
      </c>
      <c r="H13" s="34">
        <f>(H7+(H7+H14-H15+H16))/2</f>
        <v>106275</v>
      </c>
    </row>
    <row r="14" spans="1:8" ht="19.899999999999999" customHeight="1" x14ac:dyDescent="0.25">
      <c r="A14" s="51" t="s">
        <v>78</v>
      </c>
      <c r="B14" s="42" t="s">
        <v>69</v>
      </c>
      <c r="C14" s="14" t="s">
        <v>9</v>
      </c>
      <c r="D14" s="34">
        <v>716</v>
      </c>
      <c r="E14" s="34">
        <v>753</v>
      </c>
      <c r="F14" s="34">
        <v>785</v>
      </c>
      <c r="G14" s="34">
        <v>820</v>
      </c>
      <c r="H14" s="34">
        <v>860</v>
      </c>
    </row>
    <row r="15" spans="1:8" ht="18" customHeight="1" x14ac:dyDescent="0.25">
      <c r="A15" s="51" t="s">
        <v>79</v>
      </c>
      <c r="B15" s="42" t="s">
        <v>70</v>
      </c>
      <c r="C15" s="14" t="s">
        <v>9</v>
      </c>
      <c r="D15" s="34">
        <v>1577</v>
      </c>
      <c r="E15" s="34">
        <v>1690</v>
      </c>
      <c r="F15" s="34">
        <v>1650</v>
      </c>
      <c r="G15" s="34">
        <v>1600</v>
      </c>
      <c r="H15" s="34">
        <v>1500</v>
      </c>
    </row>
    <row r="16" spans="1:8" ht="19.149999999999999" customHeight="1" x14ac:dyDescent="0.25">
      <c r="A16" s="51" t="s">
        <v>80</v>
      </c>
      <c r="B16" s="42" t="s">
        <v>84</v>
      </c>
      <c r="C16" s="14" t="s">
        <v>9</v>
      </c>
      <c r="D16" s="34">
        <v>922</v>
      </c>
      <c r="E16" s="34">
        <v>700</v>
      </c>
      <c r="F16" s="34">
        <v>900</v>
      </c>
      <c r="G16" s="34">
        <v>1000</v>
      </c>
      <c r="H16" s="34">
        <v>1000</v>
      </c>
    </row>
    <row r="17" spans="1:8" ht="31.5" x14ac:dyDescent="0.25">
      <c r="A17" s="51" t="s">
        <v>147</v>
      </c>
      <c r="B17" s="42" t="s">
        <v>10</v>
      </c>
      <c r="C17" s="14" t="s">
        <v>232</v>
      </c>
      <c r="D17" s="34">
        <f>D14/D13*1000</f>
        <v>6.7517551262889395</v>
      </c>
      <c r="E17" s="34">
        <f>E14/E13*1000</f>
        <v>7.1065558685711858</v>
      </c>
      <c r="F17" s="34">
        <f>F14/F13*1000</f>
        <v>7.4156295019247569</v>
      </c>
      <c r="G17" s="34">
        <f>G14/G13*1000</f>
        <v>7.7369439071566735</v>
      </c>
      <c r="H17" s="34">
        <f>H14/H13*1000</f>
        <v>8.092213596800752</v>
      </c>
    </row>
    <row r="18" spans="1:8" ht="31.5" x14ac:dyDescent="0.25">
      <c r="A18" s="51" t="s">
        <v>148</v>
      </c>
      <c r="B18" s="42" t="s">
        <v>11</v>
      </c>
      <c r="C18" s="14" t="s">
        <v>232</v>
      </c>
      <c r="D18" s="34">
        <f>D15/D13*1000</f>
        <v>14.870834963907342</v>
      </c>
      <c r="E18" s="34">
        <f>E15/E13*1000</f>
        <v>15.949640661202265</v>
      </c>
      <c r="F18" s="34">
        <f>F15/F13*1000</f>
        <v>15.586991946720827</v>
      </c>
      <c r="G18" s="34">
        <f>G15/G13*1000</f>
        <v>15.096475916403264</v>
      </c>
      <c r="H18" s="34">
        <f>H15/H13*1000</f>
        <v>14.114326040931546</v>
      </c>
    </row>
    <row r="19" spans="1:8" ht="31.5" x14ac:dyDescent="0.25">
      <c r="A19" s="51" t="s">
        <v>149</v>
      </c>
      <c r="B19" s="42" t="s">
        <v>12</v>
      </c>
      <c r="C19" s="14" t="s">
        <v>232</v>
      </c>
      <c r="D19" s="34">
        <f>D17-D18</f>
        <v>-8.1190798376184024</v>
      </c>
      <c r="E19" s="34">
        <f>E17-E18</f>
        <v>-8.8430847926310783</v>
      </c>
      <c r="F19" s="34">
        <f>F17-F18</f>
        <v>-8.1713624447960704</v>
      </c>
      <c r="G19" s="34">
        <f>G17-G18</f>
        <v>-7.3595320092465908</v>
      </c>
      <c r="H19" s="34">
        <f>H17-H18</f>
        <v>-6.0221124441307943</v>
      </c>
    </row>
    <row r="20" spans="1:8" ht="31.5" x14ac:dyDescent="0.25">
      <c r="A20" s="51" t="s">
        <v>150</v>
      </c>
      <c r="B20" s="42" t="s">
        <v>13</v>
      </c>
      <c r="C20" s="14" t="s">
        <v>232</v>
      </c>
      <c r="D20" s="34">
        <f>D16/D13*1000</f>
        <v>8.6942991989363154</v>
      </c>
      <c r="E20" s="34">
        <f>E16/E13*1000</f>
        <v>6.6063600371843698</v>
      </c>
      <c r="F20" s="34">
        <f>F16/F13*1000</f>
        <v>8.5019956073022698</v>
      </c>
      <c r="G20" s="34">
        <f>G16/G13*1000</f>
        <v>9.4352974477520402</v>
      </c>
      <c r="H20" s="34">
        <f>H16/H13*1000</f>
        <v>9.4095506939543636</v>
      </c>
    </row>
    <row r="21" spans="1:8" x14ac:dyDescent="0.25">
      <c r="A21" s="56" t="s">
        <v>14</v>
      </c>
      <c r="B21" s="35" t="s">
        <v>16</v>
      </c>
      <c r="C21" s="36"/>
      <c r="D21" s="36"/>
      <c r="E21" s="36"/>
      <c r="F21" s="36"/>
      <c r="G21" s="36"/>
      <c r="H21" s="36"/>
    </row>
    <row r="22" spans="1:8" ht="38.25" customHeight="1" x14ac:dyDescent="0.25">
      <c r="A22" s="84">
        <v>1</v>
      </c>
      <c r="B22" s="72" t="s">
        <v>111</v>
      </c>
      <c r="C22" s="14" t="s">
        <v>231</v>
      </c>
      <c r="D22" s="34">
        <f>D24+D26+D77+D79</f>
        <v>53324.6</v>
      </c>
      <c r="E22" s="34">
        <f>E24+E26+E77+E79</f>
        <v>60657.4</v>
      </c>
      <c r="F22" s="34">
        <f>F24+F26+F77+F79</f>
        <v>64951.399999999994</v>
      </c>
      <c r="G22" s="34">
        <f>G24+G26+G77+G79</f>
        <v>69773.5</v>
      </c>
      <c r="H22" s="34">
        <f>H24+H26+H77+H79</f>
        <v>75243.299999999988</v>
      </c>
    </row>
    <row r="23" spans="1:8" ht="31.5" x14ac:dyDescent="0.25">
      <c r="A23" s="84"/>
      <c r="B23" s="73"/>
      <c r="C23" s="37" t="s">
        <v>246</v>
      </c>
      <c r="D23" s="34">
        <v>86</v>
      </c>
      <c r="E23" s="44">
        <f>E22/D22*100</f>
        <v>113.75125176747693</v>
      </c>
      <c r="F23" s="44">
        <f>F22/E22*100</f>
        <v>107.07910329160167</v>
      </c>
      <c r="G23" s="44">
        <f>G22/F22*100</f>
        <v>107.42416637670628</v>
      </c>
      <c r="H23" s="44">
        <f>H22/G22*100</f>
        <v>107.83936594839014</v>
      </c>
    </row>
    <row r="24" spans="1:8" ht="45.6" customHeight="1" x14ac:dyDescent="0.25">
      <c r="A24" s="84" t="s">
        <v>71</v>
      </c>
      <c r="B24" s="72" t="s">
        <v>184</v>
      </c>
      <c r="C24" s="14" t="s">
        <v>231</v>
      </c>
      <c r="D24" s="34">
        <v>155.5</v>
      </c>
      <c r="E24" s="34">
        <v>157</v>
      </c>
      <c r="F24" s="34">
        <v>160</v>
      </c>
      <c r="G24" s="34">
        <v>163.80000000000001</v>
      </c>
      <c r="H24" s="34">
        <v>172.5</v>
      </c>
    </row>
    <row r="25" spans="1:8" ht="31.5" x14ac:dyDescent="0.25">
      <c r="A25" s="84"/>
      <c r="B25" s="73"/>
      <c r="C25" s="37" t="s">
        <v>246</v>
      </c>
      <c r="D25" s="34">
        <v>95.1</v>
      </c>
      <c r="E25" s="44">
        <f>E24/D24*100</f>
        <v>100.96463022508037</v>
      </c>
      <c r="F25" s="44">
        <f>F24/E24*100</f>
        <v>101.91082802547771</v>
      </c>
      <c r="G25" s="44">
        <f>G24/F24*100</f>
        <v>102.37500000000001</v>
      </c>
      <c r="H25" s="44">
        <f>H24/G24*100</f>
        <v>105.31135531135531</v>
      </c>
    </row>
    <row r="26" spans="1:8" ht="56.25" customHeight="1" x14ac:dyDescent="0.25">
      <c r="A26" s="85">
        <v>3</v>
      </c>
      <c r="B26" s="72" t="s">
        <v>185</v>
      </c>
      <c r="C26" s="14" t="s">
        <v>231</v>
      </c>
      <c r="D26" s="34">
        <f>D29+D35+D37+D39+D41+D43+D45+D47+D49+D51+D53+D55+D57+D59+D31+D33+D61+D63+D65+D67+D69+D71+D73+D75</f>
        <v>42791.7</v>
      </c>
      <c r="E26" s="34">
        <f>E29+E35+E37+E39+E41+E43+E45+E47+E49+E51+E53+E55+E57+E59+E31+E33+E61+E63+E65+E67+E69+E71+E73+E75</f>
        <v>48852.4</v>
      </c>
      <c r="F26" s="34">
        <f>F29+F35+F37+F39+F41+F43+F45+F47+F49+F51+F53+F55+F57+F59+F31+F33+F61+F63+F65+F67+F69+F71+F73+F75</f>
        <v>52570.2</v>
      </c>
      <c r="G26" s="34">
        <f>G29+G35+G37+G39+G41+G43+G45+G47+G49+G51+G53+G55+G57+G59+G31+G33+G61+G63+G65+G67+G69+G71+G73+G75</f>
        <v>56734.700000000004</v>
      </c>
      <c r="H26" s="34">
        <f>H29+H35+H37+H39+H41+H43+H45+H47+H49+H51+H53+H55+H57+H59+H31+H33+H61+H63+H65+H67+H69+H71+H73+H75</f>
        <v>61425.799999999996</v>
      </c>
    </row>
    <row r="27" spans="1:8" ht="31.5" x14ac:dyDescent="0.25">
      <c r="A27" s="85"/>
      <c r="B27" s="73"/>
      <c r="C27" s="37" t="s">
        <v>246</v>
      </c>
      <c r="D27" s="34">
        <v>86</v>
      </c>
      <c r="E27" s="44">
        <f>E26/D26*100</f>
        <v>114.1632606323189</v>
      </c>
      <c r="F27" s="44">
        <f>F26/E26*100</f>
        <v>107.61027093858233</v>
      </c>
      <c r="G27" s="44">
        <f>G26/F26*100</f>
        <v>107.92178838961999</v>
      </c>
      <c r="H27" s="44">
        <f>H26/G26*100</f>
        <v>108.26848471922825</v>
      </c>
    </row>
    <row r="28" spans="1:8" ht="31.5" x14ac:dyDescent="0.25">
      <c r="A28" s="51"/>
      <c r="B28" s="45" t="s">
        <v>247</v>
      </c>
      <c r="C28" s="37"/>
      <c r="D28" s="38"/>
      <c r="E28" s="38"/>
      <c r="F28" s="38"/>
      <c r="G28" s="38"/>
      <c r="H28" s="38"/>
    </row>
    <row r="29" spans="1:8" ht="18" customHeight="1" x14ac:dyDescent="0.25">
      <c r="A29" s="75" t="s">
        <v>44</v>
      </c>
      <c r="B29" s="72" t="s">
        <v>112</v>
      </c>
      <c r="C29" s="14" t="s">
        <v>231</v>
      </c>
      <c r="D29" s="34">
        <v>15410</v>
      </c>
      <c r="E29" s="34">
        <v>19850</v>
      </c>
      <c r="F29" s="34">
        <v>21244</v>
      </c>
      <c r="G29" s="34">
        <v>22730</v>
      </c>
      <c r="H29" s="34">
        <v>24780</v>
      </c>
    </row>
    <row r="30" spans="1:8" ht="31.5" x14ac:dyDescent="0.25">
      <c r="A30" s="75"/>
      <c r="B30" s="73"/>
      <c r="C30" s="37" t="s">
        <v>246</v>
      </c>
      <c r="D30" s="34">
        <v>104.4</v>
      </c>
      <c r="E30" s="44">
        <f>E29/D29*100</f>
        <v>128.81245944192082</v>
      </c>
      <c r="F30" s="44">
        <f>F29/E29*100</f>
        <v>107.02267002518893</v>
      </c>
      <c r="G30" s="44">
        <f>G29/F29*100</f>
        <v>106.99491621163624</v>
      </c>
      <c r="H30" s="44">
        <f>H29/G29*100</f>
        <v>109.01891772987243</v>
      </c>
    </row>
    <row r="31" spans="1:8" x14ac:dyDescent="0.25">
      <c r="A31" s="75" t="s">
        <v>45</v>
      </c>
      <c r="B31" s="72" t="s">
        <v>113</v>
      </c>
      <c r="C31" s="14" t="s">
        <v>231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</row>
    <row r="32" spans="1:8" ht="31.5" x14ac:dyDescent="0.25">
      <c r="A32" s="75"/>
      <c r="B32" s="73"/>
      <c r="C32" s="37" t="s">
        <v>246</v>
      </c>
      <c r="D32" s="34"/>
      <c r="E32" s="44"/>
      <c r="F32" s="44"/>
      <c r="G32" s="44"/>
      <c r="H32" s="44"/>
    </row>
    <row r="33" spans="1:8" ht="16.5" customHeight="1" x14ac:dyDescent="0.25">
      <c r="A33" s="75" t="s">
        <v>46</v>
      </c>
      <c r="B33" s="72" t="s">
        <v>114</v>
      </c>
      <c r="C33" s="14" t="s">
        <v>231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</row>
    <row r="34" spans="1:8" ht="31.5" x14ac:dyDescent="0.25">
      <c r="A34" s="75"/>
      <c r="B34" s="73"/>
      <c r="C34" s="37" t="s">
        <v>246</v>
      </c>
      <c r="D34" s="34"/>
      <c r="E34" s="44"/>
      <c r="F34" s="44"/>
      <c r="G34" s="44"/>
      <c r="H34" s="44"/>
    </row>
    <row r="35" spans="1:8" ht="17.25" customHeight="1" x14ac:dyDescent="0.25">
      <c r="A35" s="75" t="s">
        <v>47</v>
      </c>
      <c r="B35" s="72" t="s">
        <v>115</v>
      </c>
      <c r="C35" s="14" t="s">
        <v>231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</row>
    <row r="36" spans="1:8" ht="31.5" x14ac:dyDescent="0.25">
      <c r="A36" s="75"/>
      <c r="B36" s="73"/>
      <c r="C36" s="37" t="s">
        <v>246</v>
      </c>
      <c r="D36" s="34"/>
      <c r="E36" s="44"/>
      <c r="F36" s="44"/>
      <c r="G36" s="44"/>
      <c r="H36" s="44"/>
    </row>
    <row r="37" spans="1:8" x14ac:dyDescent="0.25">
      <c r="A37" s="75" t="s">
        <v>48</v>
      </c>
      <c r="B37" s="72" t="s">
        <v>116</v>
      </c>
      <c r="C37" s="14" t="s">
        <v>231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</row>
    <row r="38" spans="1:8" ht="31.5" x14ac:dyDescent="0.25">
      <c r="A38" s="75"/>
      <c r="B38" s="73"/>
      <c r="C38" s="37" t="s">
        <v>246</v>
      </c>
      <c r="D38" s="34"/>
      <c r="E38" s="44"/>
      <c r="F38" s="44"/>
      <c r="G38" s="44"/>
      <c r="H38" s="44"/>
    </row>
    <row r="39" spans="1:8" ht="15" customHeight="1" x14ac:dyDescent="0.25">
      <c r="A39" s="75" t="s">
        <v>49</v>
      </c>
      <c r="B39" s="72" t="s">
        <v>117</v>
      </c>
      <c r="C39" s="14" t="s">
        <v>231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</row>
    <row r="40" spans="1:8" ht="31.5" x14ac:dyDescent="0.25">
      <c r="A40" s="75"/>
      <c r="B40" s="73"/>
      <c r="C40" s="37" t="s">
        <v>246</v>
      </c>
      <c r="D40" s="34"/>
      <c r="E40" s="44"/>
      <c r="F40" s="44"/>
      <c r="G40" s="44"/>
      <c r="H40" s="44"/>
    </row>
    <row r="41" spans="1:8" ht="34.9" customHeight="1" x14ac:dyDescent="0.25">
      <c r="A41" s="75" t="s">
        <v>50</v>
      </c>
      <c r="B41" s="72" t="s">
        <v>118</v>
      </c>
      <c r="C41" s="14" t="s">
        <v>231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</row>
    <row r="42" spans="1:8" ht="50.45" customHeight="1" x14ac:dyDescent="0.25">
      <c r="A42" s="75"/>
      <c r="B42" s="73"/>
      <c r="C42" s="37" t="s">
        <v>246</v>
      </c>
      <c r="D42" s="34"/>
      <c r="E42" s="44"/>
      <c r="F42" s="44"/>
      <c r="G42" s="44"/>
      <c r="H42" s="44"/>
    </row>
    <row r="43" spans="1:8" ht="18.75" customHeight="1" x14ac:dyDescent="0.25">
      <c r="A43" s="75" t="s">
        <v>51</v>
      </c>
      <c r="B43" s="72" t="s">
        <v>119</v>
      </c>
      <c r="C43" s="14" t="s">
        <v>231</v>
      </c>
      <c r="D43" s="34">
        <v>2083</v>
      </c>
      <c r="E43" s="34">
        <v>2349.4</v>
      </c>
      <c r="F43" s="34">
        <v>2466.8000000000002</v>
      </c>
      <c r="G43" s="34">
        <v>2590.1999999999998</v>
      </c>
      <c r="H43" s="34">
        <v>2719.7</v>
      </c>
    </row>
    <row r="44" spans="1:8" ht="31.5" x14ac:dyDescent="0.25">
      <c r="A44" s="75"/>
      <c r="B44" s="73"/>
      <c r="C44" s="37" t="s">
        <v>246</v>
      </c>
      <c r="D44" s="34">
        <v>93.5</v>
      </c>
      <c r="E44" s="44">
        <f>E43/D43*100</f>
        <v>112.78924627940472</v>
      </c>
      <c r="F44" s="44">
        <f>F43/E43*100</f>
        <v>104.9970205158764</v>
      </c>
      <c r="G44" s="44">
        <f>G43/F43*100</f>
        <v>105.0024323009567</v>
      </c>
      <c r="H44" s="44">
        <f>H43/G43*100</f>
        <v>104.99961392942629</v>
      </c>
    </row>
    <row r="45" spans="1:8" ht="20.25" customHeight="1" x14ac:dyDescent="0.25">
      <c r="A45" s="75" t="s">
        <v>52</v>
      </c>
      <c r="B45" s="72" t="s">
        <v>120</v>
      </c>
      <c r="C45" s="14" t="s">
        <v>231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</row>
    <row r="46" spans="1:8" ht="31.5" x14ac:dyDescent="0.25">
      <c r="A46" s="75"/>
      <c r="B46" s="73"/>
      <c r="C46" s="37" t="s">
        <v>246</v>
      </c>
      <c r="D46" s="34"/>
      <c r="E46" s="44"/>
      <c r="F46" s="44"/>
      <c r="G46" s="44"/>
      <c r="H46" s="44"/>
    </row>
    <row r="47" spans="1:8" ht="16.5" customHeight="1" x14ac:dyDescent="0.25">
      <c r="A47" s="75" t="s">
        <v>53</v>
      </c>
      <c r="B47" s="72" t="s">
        <v>121</v>
      </c>
      <c r="C47" s="14" t="s">
        <v>231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</row>
    <row r="48" spans="1:8" ht="31.5" x14ac:dyDescent="0.25">
      <c r="A48" s="75"/>
      <c r="B48" s="73"/>
      <c r="C48" s="37" t="s">
        <v>246</v>
      </c>
      <c r="D48" s="34"/>
      <c r="E48" s="44"/>
      <c r="F48" s="44"/>
      <c r="G48" s="44"/>
      <c r="H48" s="44"/>
    </row>
    <row r="49" spans="1:8" ht="18" customHeight="1" x14ac:dyDescent="0.25">
      <c r="A49" s="75" t="s">
        <v>54</v>
      </c>
      <c r="B49" s="72" t="s">
        <v>122</v>
      </c>
      <c r="C49" s="14" t="s">
        <v>231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</row>
    <row r="50" spans="1:8" ht="31.5" x14ac:dyDescent="0.25">
      <c r="A50" s="75"/>
      <c r="B50" s="73"/>
      <c r="C50" s="37" t="s">
        <v>246</v>
      </c>
      <c r="D50" s="34"/>
      <c r="E50" s="44"/>
      <c r="F50" s="44"/>
      <c r="G50" s="44"/>
      <c r="H50" s="44"/>
    </row>
    <row r="51" spans="1:8" ht="18.75" customHeight="1" x14ac:dyDescent="0.25">
      <c r="A51" s="75" t="s">
        <v>55</v>
      </c>
      <c r="B51" s="72" t="s">
        <v>123</v>
      </c>
      <c r="C51" s="14" t="s">
        <v>231</v>
      </c>
      <c r="D51" s="34">
        <v>461.7</v>
      </c>
      <c r="E51" s="34">
        <v>520</v>
      </c>
      <c r="F51" s="34">
        <v>546</v>
      </c>
      <c r="G51" s="34">
        <v>573</v>
      </c>
      <c r="H51" s="34">
        <v>601</v>
      </c>
    </row>
    <row r="52" spans="1:8" ht="31.5" x14ac:dyDescent="0.25">
      <c r="A52" s="75"/>
      <c r="B52" s="73"/>
      <c r="C52" s="37" t="s">
        <v>246</v>
      </c>
      <c r="D52" s="34">
        <v>100.4</v>
      </c>
      <c r="E52" s="44">
        <f>E51/D51*100</f>
        <v>112.62724713017111</v>
      </c>
      <c r="F52" s="44">
        <f>F51/E51*100</f>
        <v>105</v>
      </c>
      <c r="G52" s="44">
        <f>G51/F51*100</f>
        <v>104.94505494505495</v>
      </c>
      <c r="H52" s="44">
        <f>H51/G51*100</f>
        <v>104.88656195462478</v>
      </c>
    </row>
    <row r="53" spans="1:8" ht="17.25" customHeight="1" x14ac:dyDescent="0.25">
      <c r="A53" s="75" t="s">
        <v>56</v>
      </c>
      <c r="B53" s="72" t="s">
        <v>124</v>
      </c>
      <c r="C53" s="14" t="s">
        <v>231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</row>
    <row r="54" spans="1:8" ht="31.5" x14ac:dyDescent="0.25">
      <c r="A54" s="75"/>
      <c r="B54" s="73"/>
      <c r="C54" s="37" t="s">
        <v>246</v>
      </c>
      <c r="D54" s="34"/>
      <c r="E54" s="44"/>
      <c r="F54" s="44"/>
      <c r="G54" s="44"/>
      <c r="H54" s="44"/>
    </row>
    <row r="55" spans="1:8" ht="15.75" customHeight="1" x14ac:dyDescent="0.25">
      <c r="A55" s="75" t="s">
        <v>57</v>
      </c>
      <c r="B55" s="72" t="s">
        <v>125</v>
      </c>
      <c r="C55" s="14" t="s">
        <v>231</v>
      </c>
      <c r="D55" s="34">
        <v>4313.3</v>
      </c>
      <c r="E55" s="34">
        <v>4750</v>
      </c>
      <c r="F55" s="34">
        <v>5040</v>
      </c>
      <c r="G55" s="34">
        <v>5370</v>
      </c>
      <c r="H55" s="34">
        <v>5690</v>
      </c>
    </row>
    <row r="56" spans="1:8" ht="31.5" x14ac:dyDescent="0.25">
      <c r="A56" s="75"/>
      <c r="B56" s="73"/>
      <c r="C56" s="37" t="s">
        <v>246</v>
      </c>
      <c r="D56" s="34">
        <v>106.4</v>
      </c>
      <c r="E56" s="44">
        <f>E55/D55*100</f>
        <v>110.12449864372986</v>
      </c>
      <c r="F56" s="44">
        <f>F55/E55*100</f>
        <v>106.10526315789474</v>
      </c>
      <c r="G56" s="44">
        <f>G55/F55*100</f>
        <v>106.54761904761905</v>
      </c>
      <c r="H56" s="44">
        <f>H55/G55*100</f>
        <v>105.95903165735567</v>
      </c>
    </row>
    <row r="57" spans="1:8" ht="16.5" customHeight="1" x14ac:dyDescent="0.25">
      <c r="A57" s="75" t="s">
        <v>127</v>
      </c>
      <c r="B57" s="72" t="s">
        <v>126</v>
      </c>
      <c r="C57" s="14" t="s">
        <v>231</v>
      </c>
      <c r="D57" s="34">
        <v>895</v>
      </c>
      <c r="E57" s="34">
        <v>1043</v>
      </c>
      <c r="F57" s="34">
        <v>1110.7</v>
      </c>
      <c r="G57" s="34">
        <v>1188.9000000000001</v>
      </c>
      <c r="H57" s="34">
        <v>1264.5</v>
      </c>
    </row>
    <row r="58" spans="1:8" ht="31.5" x14ac:dyDescent="0.25">
      <c r="A58" s="75"/>
      <c r="B58" s="73"/>
      <c r="C58" s="37" t="s">
        <v>246</v>
      </c>
      <c r="D58" s="34">
        <v>94.6</v>
      </c>
      <c r="E58" s="44">
        <f>E57/D57*100</f>
        <v>116.53631284916202</v>
      </c>
      <c r="F58" s="44">
        <f>F57/E57*100</f>
        <v>106.49089165867689</v>
      </c>
      <c r="G58" s="44">
        <f>G57/F57*100</f>
        <v>107.04060502385883</v>
      </c>
      <c r="H58" s="44">
        <f>H57/G57*100</f>
        <v>106.35881907645721</v>
      </c>
    </row>
    <row r="59" spans="1:8" ht="16.899999999999999" customHeight="1" x14ac:dyDescent="0.25">
      <c r="A59" s="75" t="s">
        <v>129</v>
      </c>
      <c r="B59" s="72" t="s">
        <v>128</v>
      </c>
      <c r="C59" s="14" t="s">
        <v>231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</row>
    <row r="60" spans="1:8" ht="31.5" x14ac:dyDescent="0.25">
      <c r="A60" s="75"/>
      <c r="B60" s="73"/>
      <c r="C60" s="37" t="s">
        <v>246</v>
      </c>
      <c r="D60" s="34"/>
      <c r="E60" s="44"/>
      <c r="F60" s="44"/>
      <c r="G60" s="44"/>
      <c r="H60" s="44"/>
    </row>
    <row r="61" spans="1:8" ht="15" customHeight="1" x14ac:dyDescent="0.25">
      <c r="A61" s="75" t="s">
        <v>130</v>
      </c>
      <c r="B61" s="72" t="s">
        <v>131</v>
      </c>
      <c r="C61" s="14" t="s">
        <v>231</v>
      </c>
      <c r="D61" s="34">
        <v>711</v>
      </c>
      <c r="E61" s="34">
        <v>760</v>
      </c>
      <c r="F61" s="34">
        <v>792.7</v>
      </c>
      <c r="G61" s="34">
        <v>827.6</v>
      </c>
      <c r="H61" s="34">
        <v>870.6</v>
      </c>
    </row>
    <row r="62" spans="1:8" ht="31.5" x14ac:dyDescent="0.25">
      <c r="A62" s="75"/>
      <c r="B62" s="73"/>
      <c r="C62" s="37" t="s">
        <v>246</v>
      </c>
      <c r="D62" s="34">
        <v>83.6</v>
      </c>
      <c r="E62" s="44">
        <f>E61/D61*100</f>
        <v>106.89170182841067</v>
      </c>
      <c r="F62" s="44">
        <f>F61/E61*100</f>
        <v>104.30263157894737</v>
      </c>
      <c r="G62" s="44">
        <f>G61/F61*100</f>
        <v>104.40267440393592</v>
      </c>
      <c r="H62" s="44">
        <f>H61/G61*100</f>
        <v>105.19574673755436</v>
      </c>
    </row>
    <row r="63" spans="1:8" ht="15.75" customHeight="1" x14ac:dyDescent="0.25">
      <c r="A63" s="75" t="s">
        <v>132</v>
      </c>
      <c r="B63" s="72" t="s">
        <v>133</v>
      </c>
      <c r="C63" s="14" t="s">
        <v>231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</row>
    <row r="64" spans="1:8" ht="54" customHeight="1" x14ac:dyDescent="0.25">
      <c r="A64" s="75"/>
      <c r="B64" s="73"/>
      <c r="C64" s="37" t="s">
        <v>246</v>
      </c>
      <c r="D64" s="34"/>
      <c r="E64" s="44"/>
      <c r="F64" s="44"/>
      <c r="G64" s="44"/>
      <c r="H64" s="44"/>
    </row>
    <row r="65" spans="1:11" ht="23.25" customHeight="1" x14ac:dyDescent="0.25">
      <c r="A65" s="75" t="s">
        <v>134</v>
      </c>
      <c r="B65" s="72" t="s">
        <v>135</v>
      </c>
      <c r="C65" s="14" t="s">
        <v>231</v>
      </c>
      <c r="D65" s="34">
        <v>1193.5</v>
      </c>
      <c r="E65" s="34">
        <v>1200</v>
      </c>
      <c r="F65" s="34">
        <v>1270</v>
      </c>
      <c r="G65" s="34">
        <v>1350</v>
      </c>
      <c r="H65" s="34">
        <v>1485</v>
      </c>
    </row>
    <row r="66" spans="1:11" ht="44.45" customHeight="1" x14ac:dyDescent="0.25">
      <c r="A66" s="75"/>
      <c r="B66" s="73"/>
      <c r="C66" s="37" t="s">
        <v>246</v>
      </c>
      <c r="D66" s="34">
        <v>100</v>
      </c>
      <c r="E66" s="44">
        <f>E65/D65*100</f>
        <v>100.54461667364893</v>
      </c>
      <c r="F66" s="44">
        <f>F65/E65*100</f>
        <v>105.83333333333333</v>
      </c>
      <c r="G66" s="44">
        <f>G65/F65*100</f>
        <v>106.29921259842521</v>
      </c>
      <c r="H66" s="44">
        <f>H65/G65*100</f>
        <v>110.00000000000001</v>
      </c>
    </row>
    <row r="67" spans="1:11" ht="14.25" customHeight="1" x14ac:dyDescent="0.25">
      <c r="A67" s="75" t="s">
        <v>136</v>
      </c>
      <c r="B67" s="72" t="s">
        <v>137</v>
      </c>
      <c r="C67" s="14" t="s">
        <v>231</v>
      </c>
      <c r="D67" s="34">
        <v>320</v>
      </c>
      <c r="E67" s="34">
        <v>300</v>
      </c>
      <c r="F67" s="34">
        <v>320</v>
      </c>
      <c r="G67" s="34">
        <v>345</v>
      </c>
      <c r="H67" s="34">
        <v>365</v>
      </c>
    </row>
    <row r="68" spans="1:11" ht="31.5" x14ac:dyDescent="0.25">
      <c r="A68" s="75"/>
      <c r="B68" s="73"/>
      <c r="C68" s="37" t="s">
        <v>246</v>
      </c>
      <c r="D68" s="34">
        <v>72</v>
      </c>
      <c r="E68" s="44">
        <f>E67/D67*100</f>
        <v>93.75</v>
      </c>
      <c r="F68" s="44">
        <f>F67/E67*100</f>
        <v>106.66666666666667</v>
      </c>
      <c r="G68" s="44">
        <f>G67/F67*100</f>
        <v>107.8125</v>
      </c>
      <c r="H68" s="44">
        <f>H67/G67*100</f>
        <v>105.79710144927536</v>
      </c>
      <c r="I68" s="9"/>
      <c r="J68" s="9"/>
      <c r="K68" s="9"/>
    </row>
    <row r="69" spans="1:11" ht="15.75" customHeight="1" x14ac:dyDescent="0.25">
      <c r="A69" s="75" t="s">
        <v>138</v>
      </c>
      <c r="B69" s="72" t="s">
        <v>139</v>
      </c>
      <c r="C69" s="14" t="s">
        <v>231</v>
      </c>
      <c r="D69" s="34">
        <v>17404.2</v>
      </c>
      <c r="E69" s="34">
        <v>18080</v>
      </c>
      <c r="F69" s="34">
        <v>19780</v>
      </c>
      <c r="G69" s="34">
        <v>21760</v>
      </c>
      <c r="H69" s="34">
        <v>23650</v>
      </c>
      <c r="I69" s="9"/>
      <c r="J69" s="9"/>
      <c r="K69" s="9"/>
    </row>
    <row r="70" spans="1:11" ht="31.5" x14ac:dyDescent="0.25">
      <c r="A70" s="75"/>
      <c r="B70" s="73"/>
      <c r="C70" s="37" t="s">
        <v>246</v>
      </c>
      <c r="D70" s="34">
        <v>66.400000000000006</v>
      </c>
      <c r="E70" s="44">
        <f>E69/D69*100</f>
        <v>103.88297077716872</v>
      </c>
      <c r="F70" s="44">
        <f>F69/E69*100</f>
        <v>109.40265486725664</v>
      </c>
      <c r="G70" s="44">
        <f>G69/F69*100</f>
        <v>110.01011122345803</v>
      </c>
      <c r="H70" s="44">
        <f>H69/G69*100</f>
        <v>108.68566176470588</v>
      </c>
      <c r="I70" s="9"/>
      <c r="J70" s="9"/>
      <c r="K70" s="9"/>
    </row>
    <row r="71" spans="1:11" x14ac:dyDescent="0.25">
      <c r="A71" s="75" t="s">
        <v>140</v>
      </c>
      <c r="B71" s="72" t="s">
        <v>141</v>
      </c>
      <c r="C71" s="14" t="s">
        <v>231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9"/>
      <c r="J71" s="9"/>
      <c r="K71" s="9"/>
    </row>
    <row r="72" spans="1:11" ht="31.5" x14ac:dyDescent="0.25">
      <c r="A72" s="75"/>
      <c r="B72" s="73"/>
      <c r="C72" s="37" t="s">
        <v>246</v>
      </c>
      <c r="D72" s="34"/>
      <c r="E72" s="44"/>
      <c r="F72" s="44"/>
      <c r="G72" s="44"/>
      <c r="H72" s="44"/>
      <c r="I72" s="9"/>
      <c r="J72" s="9"/>
      <c r="K72" s="9"/>
    </row>
    <row r="73" spans="1:11" ht="14.25" customHeight="1" x14ac:dyDescent="0.25">
      <c r="A73" s="75" t="s">
        <v>142</v>
      </c>
      <c r="B73" s="72" t="s">
        <v>143</v>
      </c>
      <c r="C73" s="14" t="s">
        <v>231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9"/>
      <c r="J73" s="9"/>
      <c r="K73" s="9"/>
    </row>
    <row r="74" spans="1:11" s="9" customFormat="1" ht="31.5" x14ac:dyDescent="0.25">
      <c r="A74" s="75"/>
      <c r="B74" s="73"/>
      <c r="C74" s="37" t="s">
        <v>246</v>
      </c>
      <c r="D74" s="34"/>
      <c r="E74" s="44"/>
      <c r="F74" s="44"/>
      <c r="G74" s="44"/>
      <c r="H74" s="44"/>
      <c r="I74" s="1"/>
      <c r="J74" s="1"/>
      <c r="K74" s="1"/>
    </row>
    <row r="75" spans="1:11" s="9" customFormat="1" ht="14.25" customHeight="1" x14ac:dyDescent="0.25">
      <c r="A75" s="75" t="s">
        <v>144</v>
      </c>
      <c r="B75" s="72" t="s">
        <v>145</v>
      </c>
      <c r="C75" s="14" t="s">
        <v>231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1"/>
      <c r="J75" s="1"/>
      <c r="K75" s="1"/>
    </row>
    <row r="76" spans="1:11" s="9" customFormat="1" ht="31.5" x14ac:dyDescent="0.25">
      <c r="A76" s="75"/>
      <c r="B76" s="73"/>
      <c r="C76" s="37" t="s">
        <v>246</v>
      </c>
      <c r="D76" s="34"/>
      <c r="E76" s="44"/>
      <c r="F76" s="44"/>
      <c r="G76" s="44"/>
      <c r="H76" s="44"/>
    </row>
    <row r="77" spans="1:11" s="9" customFormat="1" ht="64.150000000000006" customHeight="1" x14ac:dyDescent="0.25">
      <c r="A77" s="75">
        <v>4</v>
      </c>
      <c r="B77" s="72" t="s">
        <v>186</v>
      </c>
      <c r="C77" s="14" t="s">
        <v>231</v>
      </c>
      <c r="D77" s="34">
        <v>10012.1</v>
      </c>
      <c r="E77" s="34">
        <v>10520.4</v>
      </c>
      <c r="F77" s="34">
        <v>11000</v>
      </c>
      <c r="G77" s="34">
        <v>11550</v>
      </c>
      <c r="H77" s="34">
        <v>12200</v>
      </c>
    </row>
    <row r="78" spans="1:11" s="9" customFormat="1" ht="31.5" x14ac:dyDescent="0.25">
      <c r="A78" s="75"/>
      <c r="B78" s="73"/>
      <c r="C78" s="37" t="s">
        <v>246</v>
      </c>
      <c r="D78" s="34">
        <v>113.1</v>
      </c>
      <c r="E78" s="44">
        <f>E77/D77*100</f>
        <v>105.07685700302633</v>
      </c>
      <c r="F78" s="44">
        <f>F77/E77*100</f>
        <v>104.55876202425765</v>
      </c>
      <c r="G78" s="44">
        <f>G77/F77*100</f>
        <v>105</v>
      </c>
      <c r="H78" s="44">
        <f>H77/G77*100</f>
        <v>105.62770562770562</v>
      </c>
    </row>
    <row r="79" spans="1:11" s="9" customFormat="1" ht="81" customHeight="1" x14ac:dyDescent="0.25">
      <c r="A79" s="75" t="s">
        <v>74</v>
      </c>
      <c r="B79" s="72" t="s">
        <v>187</v>
      </c>
      <c r="C79" s="14" t="s">
        <v>231</v>
      </c>
      <c r="D79" s="34">
        <v>365.3</v>
      </c>
      <c r="E79" s="34">
        <v>1127.5999999999999</v>
      </c>
      <c r="F79" s="34">
        <v>1221.2</v>
      </c>
      <c r="G79" s="34">
        <v>1325</v>
      </c>
      <c r="H79" s="34">
        <v>1445</v>
      </c>
    </row>
    <row r="80" spans="1:11" ht="31.5" x14ac:dyDescent="0.25">
      <c r="A80" s="75"/>
      <c r="B80" s="73"/>
      <c r="C80" s="37" t="s">
        <v>246</v>
      </c>
      <c r="D80" s="34">
        <v>83.2</v>
      </c>
      <c r="E80" s="44">
        <f>E79/D79*100</f>
        <v>308.67779906925807</v>
      </c>
      <c r="F80" s="44">
        <f>F79/E79*100</f>
        <v>108.30081589216036</v>
      </c>
      <c r="G80" s="44">
        <f>G79/F79*100</f>
        <v>108.49983622666231</v>
      </c>
      <c r="H80" s="44">
        <f>H79/G79*100</f>
        <v>109.0566037735849</v>
      </c>
      <c r="I80" s="9"/>
      <c r="J80" s="9"/>
      <c r="K80" s="9"/>
    </row>
    <row r="81" spans="1:11" x14ac:dyDescent="0.25">
      <c r="A81" s="57" t="s">
        <v>15</v>
      </c>
      <c r="B81" s="74" t="s">
        <v>19</v>
      </c>
      <c r="C81" s="74"/>
      <c r="D81" s="74"/>
      <c r="E81" s="74"/>
      <c r="F81" s="74"/>
      <c r="G81" s="74"/>
      <c r="H81" s="74"/>
      <c r="I81" s="9"/>
      <c r="J81" s="9"/>
      <c r="K81" s="9"/>
    </row>
    <row r="82" spans="1:11" s="9" customFormat="1" x14ac:dyDescent="0.25">
      <c r="A82" s="75">
        <v>1</v>
      </c>
      <c r="B82" s="82" t="s">
        <v>179</v>
      </c>
      <c r="C82" s="14" t="s">
        <v>231</v>
      </c>
      <c r="D82" s="34">
        <f>D84+D86</f>
        <v>26889.3</v>
      </c>
      <c r="E82" s="34">
        <f>E84+E86</f>
        <v>32915</v>
      </c>
      <c r="F82" s="34">
        <f>F84+F86</f>
        <v>35803.399999999994</v>
      </c>
      <c r="G82" s="34">
        <f>G84+G86</f>
        <v>38012.300000000003</v>
      </c>
      <c r="H82" s="34">
        <f>H84+H86</f>
        <v>40399.700000000004</v>
      </c>
      <c r="I82" s="1"/>
      <c r="J82" s="1"/>
      <c r="K82" s="1"/>
    </row>
    <row r="83" spans="1:11" s="9" customFormat="1" ht="31.5" x14ac:dyDescent="0.25">
      <c r="A83" s="75"/>
      <c r="B83" s="83"/>
      <c r="C83" s="37" t="s">
        <v>246</v>
      </c>
      <c r="D83" s="34">
        <v>102.2</v>
      </c>
      <c r="E83" s="44">
        <f>E82/D82*100</f>
        <v>122.40928547786667</v>
      </c>
      <c r="F83" s="44">
        <f>F82/E82*100</f>
        <v>108.77533039647575</v>
      </c>
      <c r="G83" s="44">
        <f>G82/F82*100</f>
        <v>106.16952579922581</v>
      </c>
      <c r="H83" s="44">
        <f>H82/G82*100</f>
        <v>106.28059864833226</v>
      </c>
      <c r="I83" s="1"/>
      <c r="J83" s="1"/>
      <c r="K83" s="1"/>
    </row>
    <row r="84" spans="1:11" s="9" customFormat="1" x14ac:dyDescent="0.25">
      <c r="A84" s="75" t="s">
        <v>39</v>
      </c>
      <c r="B84" s="82" t="s">
        <v>89</v>
      </c>
      <c r="C84" s="14" t="s">
        <v>231</v>
      </c>
      <c r="D84" s="34">
        <v>76.5</v>
      </c>
      <c r="E84" s="34">
        <v>80.599999999999994</v>
      </c>
      <c r="F84" s="34">
        <v>87.7</v>
      </c>
      <c r="G84" s="34">
        <v>92.5</v>
      </c>
      <c r="H84" s="34">
        <v>97.9</v>
      </c>
      <c r="I84" s="1"/>
      <c r="J84" s="1"/>
      <c r="K84" s="1"/>
    </row>
    <row r="85" spans="1:11" s="9" customFormat="1" ht="31.5" x14ac:dyDescent="0.25">
      <c r="A85" s="75"/>
      <c r="B85" s="83"/>
      <c r="C85" s="37" t="s">
        <v>246</v>
      </c>
      <c r="D85" s="34">
        <v>102</v>
      </c>
      <c r="E85" s="44">
        <f>E84/D84*100</f>
        <v>105.35947712418302</v>
      </c>
      <c r="F85" s="44">
        <f>F84/E84*100</f>
        <v>108.8089330024814</v>
      </c>
      <c r="G85" s="44">
        <f>G84/F84*100</f>
        <v>105.47320410490309</v>
      </c>
      <c r="H85" s="44">
        <f>H84/G84*100</f>
        <v>105.83783783783784</v>
      </c>
      <c r="I85" s="1"/>
      <c r="J85" s="1"/>
      <c r="K85" s="1"/>
    </row>
    <row r="86" spans="1:11" x14ac:dyDescent="0.25">
      <c r="A86" s="75" t="s">
        <v>40</v>
      </c>
      <c r="B86" s="82" t="s">
        <v>90</v>
      </c>
      <c r="C86" s="14" t="s">
        <v>231</v>
      </c>
      <c r="D86" s="34">
        <v>26812.799999999999</v>
      </c>
      <c r="E86" s="34">
        <v>32834.400000000001</v>
      </c>
      <c r="F86" s="34">
        <v>35715.699999999997</v>
      </c>
      <c r="G86" s="34">
        <v>37919.800000000003</v>
      </c>
      <c r="H86" s="34">
        <v>40301.800000000003</v>
      </c>
    </row>
    <row r="87" spans="1:11" ht="31.5" x14ac:dyDescent="0.25">
      <c r="A87" s="75"/>
      <c r="B87" s="83"/>
      <c r="C87" s="37" t="s">
        <v>246</v>
      </c>
      <c r="D87" s="34">
        <v>102.2</v>
      </c>
      <c r="E87" s="44">
        <f>E86/D86*100</f>
        <v>122.45793054063732</v>
      </c>
      <c r="F87" s="44">
        <f>F86/E86*100</f>
        <v>108.77524791072777</v>
      </c>
      <c r="G87" s="44">
        <f>G86/F86*100</f>
        <v>106.17123561906949</v>
      </c>
      <c r="H87" s="44">
        <f>H86/G86*100</f>
        <v>106.28167870083702</v>
      </c>
    </row>
    <row r="88" spans="1:11" x14ac:dyDescent="0.25">
      <c r="A88" s="57" t="s">
        <v>18</v>
      </c>
      <c r="B88" s="43" t="s">
        <v>25</v>
      </c>
      <c r="C88" s="15"/>
      <c r="D88" s="15"/>
      <c r="E88" s="15"/>
      <c r="F88" s="15"/>
      <c r="G88" s="15"/>
      <c r="H88" s="15"/>
    </row>
    <row r="89" spans="1:11" ht="21.75" customHeight="1" x14ac:dyDescent="0.25">
      <c r="A89" s="79">
        <v>1</v>
      </c>
      <c r="B89" s="82" t="s">
        <v>153</v>
      </c>
      <c r="C89" s="14" t="s">
        <v>231</v>
      </c>
      <c r="D89" s="34">
        <v>0</v>
      </c>
      <c r="E89" s="34">
        <v>0</v>
      </c>
      <c r="F89" s="34">
        <v>0</v>
      </c>
      <c r="G89" s="34">
        <v>0</v>
      </c>
      <c r="H89" s="34">
        <v>0</v>
      </c>
    </row>
    <row r="90" spans="1:11" ht="31.5" x14ac:dyDescent="0.25">
      <c r="A90" s="80"/>
      <c r="B90" s="83"/>
      <c r="C90" s="37" t="s">
        <v>246</v>
      </c>
      <c r="D90" s="34"/>
      <c r="E90" s="44"/>
      <c r="F90" s="44"/>
      <c r="G90" s="44"/>
      <c r="H90" s="44"/>
    </row>
    <row r="91" spans="1:11" ht="31.5" x14ac:dyDescent="0.25">
      <c r="A91" s="51">
        <v>2</v>
      </c>
      <c r="B91" s="42" t="s">
        <v>76</v>
      </c>
      <c r="C91" s="14" t="s">
        <v>28</v>
      </c>
      <c r="D91" s="34">
        <v>40284.720000000001</v>
      </c>
      <c r="E91" s="34">
        <v>21562.5</v>
      </c>
      <c r="F91" s="34">
        <v>19740</v>
      </c>
      <c r="G91" s="34">
        <v>31236</v>
      </c>
      <c r="H91" s="34">
        <v>35758</v>
      </c>
    </row>
    <row r="92" spans="1:11" ht="31.5" x14ac:dyDescent="0.25">
      <c r="A92" s="51" t="s">
        <v>58</v>
      </c>
      <c r="B92" s="42" t="s">
        <v>229</v>
      </c>
      <c r="C92" s="14" t="s">
        <v>28</v>
      </c>
      <c r="D92" s="34">
        <v>40284.720000000001</v>
      </c>
      <c r="E92" s="34">
        <v>10000</v>
      </c>
      <c r="F92" s="34">
        <v>12000</v>
      </c>
      <c r="G92" s="34">
        <v>14000</v>
      </c>
      <c r="H92" s="34">
        <v>15000</v>
      </c>
    </row>
    <row r="93" spans="1:11" ht="31.5" x14ac:dyDescent="0.25">
      <c r="A93" s="51">
        <v>3</v>
      </c>
      <c r="B93" s="42" t="s">
        <v>154</v>
      </c>
      <c r="C93" s="14" t="s">
        <v>29</v>
      </c>
      <c r="D93" s="53">
        <v>27.84</v>
      </c>
      <c r="E93" s="53">
        <v>28.54</v>
      </c>
      <c r="F93" s="53">
        <v>29.25</v>
      </c>
      <c r="G93" s="53">
        <v>30.16</v>
      </c>
      <c r="H93" s="53">
        <v>30.86</v>
      </c>
    </row>
    <row r="94" spans="1:11" x14ac:dyDescent="0.25">
      <c r="A94" s="57" t="s">
        <v>20</v>
      </c>
      <c r="B94" s="43" t="s">
        <v>31</v>
      </c>
      <c r="C94" s="15"/>
      <c r="D94" s="15"/>
      <c r="E94" s="15"/>
      <c r="F94" s="15"/>
      <c r="G94" s="15"/>
      <c r="H94" s="15"/>
    </row>
    <row r="95" spans="1:11" ht="31.5" x14ac:dyDescent="0.25">
      <c r="A95" s="51" t="s">
        <v>146</v>
      </c>
      <c r="B95" s="42" t="s">
        <v>86</v>
      </c>
      <c r="C95" s="14" t="s">
        <v>81</v>
      </c>
      <c r="D95" s="34">
        <v>40.299999999999997</v>
      </c>
      <c r="E95" s="34">
        <v>40.299999999999997</v>
      </c>
      <c r="F95" s="34">
        <v>40.299999999999997</v>
      </c>
      <c r="G95" s="34">
        <v>40.299999999999997</v>
      </c>
      <c r="H95" s="34">
        <v>40.299999999999997</v>
      </c>
    </row>
    <row r="96" spans="1:11" ht="47.25" x14ac:dyDescent="0.25">
      <c r="A96" s="55" t="s">
        <v>71</v>
      </c>
      <c r="B96" s="42" t="s">
        <v>214</v>
      </c>
      <c r="C96" s="14" t="s">
        <v>81</v>
      </c>
      <c r="D96" s="34">
        <v>40.299999999999997</v>
      </c>
      <c r="E96" s="34">
        <v>40.299999999999997</v>
      </c>
      <c r="F96" s="34">
        <v>40.299999999999997</v>
      </c>
      <c r="G96" s="34">
        <v>40.299999999999997</v>
      </c>
      <c r="H96" s="34">
        <v>40.299999999999997</v>
      </c>
    </row>
    <row r="97" spans="1:8" ht="63" x14ac:dyDescent="0.25">
      <c r="A97" s="55" t="s">
        <v>72</v>
      </c>
      <c r="B97" s="42" t="s">
        <v>188</v>
      </c>
      <c r="C97" s="14" t="s">
        <v>7</v>
      </c>
      <c r="D97" s="34">
        <f>D96/D95*100</f>
        <v>100</v>
      </c>
      <c r="E97" s="34">
        <f>E96/E95*100</f>
        <v>100</v>
      </c>
      <c r="F97" s="34">
        <f>F96/F95*100</f>
        <v>100</v>
      </c>
      <c r="G97" s="34">
        <f>G96/G95*100</f>
        <v>100</v>
      </c>
      <c r="H97" s="34">
        <f>H96/H95*100</f>
        <v>100</v>
      </c>
    </row>
    <row r="98" spans="1:8" x14ac:dyDescent="0.25">
      <c r="A98" s="57" t="s">
        <v>21</v>
      </c>
      <c r="B98" s="43" t="s">
        <v>22</v>
      </c>
      <c r="C98" s="15"/>
      <c r="D98" s="15"/>
      <c r="E98" s="15"/>
      <c r="F98" s="15"/>
      <c r="G98" s="15"/>
      <c r="H98" s="15"/>
    </row>
    <row r="99" spans="1:8" x14ac:dyDescent="0.25">
      <c r="A99" s="75">
        <v>1</v>
      </c>
      <c r="B99" s="81" t="s">
        <v>183</v>
      </c>
      <c r="C99" s="14" t="s">
        <v>231</v>
      </c>
      <c r="D99" s="34">
        <v>13443.9</v>
      </c>
      <c r="E99" s="34">
        <v>14224</v>
      </c>
      <c r="F99" s="34">
        <v>14792.6</v>
      </c>
      <c r="G99" s="34">
        <v>15384.3</v>
      </c>
      <c r="H99" s="34">
        <v>15999.7</v>
      </c>
    </row>
    <row r="100" spans="1:8" ht="31.5" x14ac:dyDescent="0.25">
      <c r="A100" s="75"/>
      <c r="B100" s="81"/>
      <c r="C100" s="37" t="s">
        <v>246</v>
      </c>
      <c r="D100" s="34">
        <v>138.30000000000001</v>
      </c>
      <c r="E100" s="44">
        <f>E99/D99*100</f>
        <v>105.80263167681998</v>
      </c>
      <c r="F100" s="44">
        <f>F99/E99*100</f>
        <v>103.9974690663667</v>
      </c>
      <c r="G100" s="44">
        <f>G99/F99*100</f>
        <v>103.99997295945269</v>
      </c>
      <c r="H100" s="44">
        <f>H99/G99*100</f>
        <v>104.00018200373108</v>
      </c>
    </row>
    <row r="101" spans="1:8" x14ac:dyDescent="0.25">
      <c r="A101" s="76" t="s">
        <v>71</v>
      </c>
      <c r="B101" s="77" t="s">
        <v>77</v>
      </c>
      <c r="C101" s="14" t="s">
        <v>231</v>
      </c>
      <c r="D101" s="34">
        <v>4682.8999999999996</v>
      </c>
      <c r="E101" s="34">
        <v>4846.8</v>
      </c>
      <c r="F101" s="34">
        <v>5031</v>
      </c>
      <c r="G101" s="34">
        <v>5247.3</v>
      </c>
      <c r="H101" s="34">
        <v>5467.7</v>
      </c>
    </row>
    <row r="102" spans="1:8" ht="31.5" x14ac:dyDescent="0.25">
      <c r="A102" s="76"/>
      <c r="B102" s="77"/>
      <c r="C102" s="37" t="s">
        <v>246</v>
      </c>
      <c r="D102" s="34">
        <v>108.2</v>
      </c>
      <c r="E102" s="44">
        <f>E101/D101*100</f>
        <v>103.49996796856651</v>
      </c>
      <c r="F102" s="44">
        <f>F101/E101*100</f>
        <v>103.80044565486506</v>
      </c>
      <c r="G102" s="44">
        <f>G101/F101*100</f>
        <v>104.29934406678593</v>
      </c>
      <c r="H102" s="44">
        <f>H101/G101*100</f>
        <v>104.20025536942808</v>
      </c>
    </row>
    <row r="103" spans="1:8" x14ac:dyDescent="0.25">
      <c r="A103" s="70" t="s">
        <v>72</v>
      </c>
      <c r="B103" s="72" t="s">
        <v>248</v>
      </c>
      <c r="C103" s="14" t="s">
        <v>231</v>
      </c>
      <c r="D103" s="34">
        <v>50.5</v>
      </c>
      <c r="E103" s="44">
        <v>53.8</v>
      </c>
      <c r="F103" s="44">
        <v>56.1</v>
      </c>
      <c r="G103" s="44">
        <v>58.3</v>
      </c>
      <c r="H103" s="44">
        <v>60.6</v>
      </c>
    </row>
    <row r="104" spans="1:8" ht="31.5" x14ac:dyDescent="0.25">
      <c r="A104" s="71"/>
      <c r="B104" s="73"/>
      <c r="C104" s="37" t="s">
        <v>246</v>
      </c>
      <c r="D104" s="34">
        <v>82.8</v>
      </c>
      <c r="E104" s="44">
        <f>E103/D103*100</f>
        <v>106.53465346534652</v>
      </c>
      <c r="F104" s="44">
        <f>F103/E103*100</f>
        <v>104.27509293680298</v>
      </c>
      <c r="G104" s="44">
        <f>G103/F103*100</f>
        <v>103.92156862745097</v>
      </c>
      <c r="H104" s="44">
        <f>H103/G103*100</f>
        <v>103.94511149228131</v>
      </c>
    </row>
    <row r="105" spans="1:8" x14ac:dyDescent="0.25">
      <c r="A105" s="57" t="s">
        <v>23</v>
      </c>
      <c r="B105" s="43" t="s">
        <v>238</v>
      </c>
      <c r="C105" s="37"/>
      <c r="D105" s="34"/>
      <c r="E105" s="34"/>
      <c r="F105" s="34"/>
      <c r="G105" s="34"/>
      <c r="H105" s="34"/>
    </row>
    <row r="106" spans="1:8" ht="31.5" x14ac:dyDescent="0.25">
      <c r="A106" s="52" t="s">
        <v>146</v>
      </c>
      <c r="B106" s="42" t="s">
        <v>226</v>
      </c>
      <c r="C106" s="14" t="s">
        <v>227</v>
      </c>
      <c r="D106" s="34">
        <v>3287</v>
      </c>
      <c r="E106" s="34">
        <v>3310</v>
      </c>
      <c r="F106" s="34">
        <v>3333</v>
      </c>
      <c r="G106" s="34">
        <v>3356</v>
      </c>
      <c r="H106" s="34">
        <v>3380</v>
      </c>
    </row>
    <row r="107" spans="1:8" ht="63" x14ac:dyDescent="0.25">
      <c r="A107" s="52" t="s">
        <v>71</v>
      </c>
      <c r="B107" s="42" t="s">
        <v>239</v>
      </c>
      <c r="C107" s="14" t="s">
        <v>230</v>
      </c>
      <c r="D107" s="34">
        <v>10005</v>
      </c>
      <c r="E107" s="34">
        <v>10041</v>
      </c>
      <c r="F107" s="34">
        <v>10077</v>
      </c>
      <c r="G107" s="34">
        <v>10113</v>
      </c>
      <c r="H107" s="34">
        <v>10150</v>
      </c>
    </row>
    <row r="108" spans="1:8" ht="31.5" x14ac:dyDescent="0.25">
      <c r="A108" s="52" t="s">
        <v>72</v>
      </c>
      <c r="B108" s="42" t="s">
        <v>228</v>
      </c>
      <c r="C108" s="14" t="s">
        <v>231</v>
      </c>
      <c r="D108" s="34">
        <v>5970.1</v>
      </c>
      <c r="E108" s="34">
        <v>6131.3</v>
      </c>
      <c r="F108" s="34">
        <v>6296.8</v>
      </c>
      <c r="G108" s="34">
        <v>6466.8</v>
      </c>
      <c r="H108" s="34">
        <v>6469.5</v>
      </c>
    </row>
    <row r="109" spans="1:8" x14ac:dyDescent="0.25">
      <c r="A109" s="58" t="s">
        <v>27</v>
      </c>
      <c r="B109" s="35" t="s">
        <v>24</v>
      </c>
      <c r="C109" s="36"/>
      <c r="D109" s="36"/>
      <c r="E109" s="36"/>
      <c r="F109" s="36"/>
      <c r="G109" s="36"/>
      <c r="H109" s="36"/>
    </row>
    <row r="110" spans="1:8" x14ac:dyDescent="0.25">
      <c r="A110" s="76">
        <v>1</v>
      </c>
      <c r="B110" s="72" t="s">
        <v>245</v>
      </c>
      <c r="C110" s="14" t="s">
        <v>231</v>
      </c>
      <c r="D110" s="34">
        <v>8348.7000000000007</v>
      </c>
      <c r="E110" s="34">
        <v>9542.6</v>
      </c>
      <c r="F110" s="34">
        <v>9000</v>
      </c>
      <c r="G110" s="34">
        <v>9200</v>
      </c>
      <c r="H110" s="34">
        <v>9600</v>
      </c>
    </row>
    <row r="111" spans="1:8" ht="31.5" x14ac:dyDescent="0.25">
      <c r="A111" s="76"/>
      <c r="B111" s="73"/>
      <c r="C111" s="37" t="s">
        <v>246</v>
      </c>
      <c r="D111" s="34">
        <v>149.69999999999999</v>
      </c>
      <c r="E111" s="44">
        <f>E110/D110*100</f>
        <v>114.30043000706695</v>
      </c>
      <c r="F111" s="44">
        <f>F110/E110*100</f>
        <v>94.313918638526189</v>
      </c>
      <c r="G111" s="44">
        <f>G110/F110*100</f>
        <v>102.22222222222221</v>
      </c>
      <c r="H111" s="44">
        <f>H110/G110*100</f>
        <v>104.34782608695652</v>
      </c>
    </row>
    <row r="112" spans="1:8" ht="31.5" x14ac:dyDescent="0.25">
      <c r="A112" s="52" t="s">
        <v>71</v>
      </c>
      <c r="B112" s="41" t="s">
        <v>169</v>
      </c>
      <c r="C112" s="37"/>
      <c r="D112" s="34"/>
      <c r="E112" s="34"/>
      <c r="F112" s="34"/>
      <c r="G112" s="34"/>
      <c r="H112" s="34"/>
    </row>
    <row r="113" spans="1:8" ht="31.5" x14ac:dyDescent="0.25">
      <c r="A113" s="52" t="s">
        <v>58</v>
      </c>
      <c r="B113" s="41" t="s">
        <v>91</v>
      </c>
      <c r="C113" s="14" t="s">
        <v>231</v>
      </c>
      <c r="D113" s="34">
        <v>855.3</v>
      </c>
      <c r="E113" s="34">
        <v>2650</v>
      </c>
      <c r="F113" s="34">
        <v>1400</v>
      </c>
      <c r="G113" s="34">
        <v>1480</v>
      </c>
      <c r="H113" s="34">
        <v>1600</v>
      </c>
    </row>
    <row r="114" spans="1:8" x14ac:dyDescent="0.25">
      <c r="A114" s="52" t="s">
        <v>59</v>
      </c>
      <c r="B114" s="41" t="s">
        <v>92</v>
      </c>
      <c r="C114" s="14" t="s">
        <v>231</v>
      </c>
      <c r="D114" s="34"/>
      <c r="E114" s="34"/>
      <c r="F114" s="34"/>
      <c r="G114" s="34"/>
      <c r="H114" s="34"/>
    </row>
    <row r="115" spans="1:8" x14ac:dyDescent="0.25">
      <c r="A115" s="52" t="s">
        <v>60</v>
      </c>
      <c r="B115" s="41" t="s">
        <v>93</v>
      </c>
      <c r="C115" s="14" t="s">
        <v>231</v>
      </c>
      <c r="D115" s="34">
        <v>2196.8000000000002</v>
      </c>
      <c r="E115" s="34">
        <v>2690</v>
      </c>
      <c r="F115" s="34">
        <v>3385</v>
      </c>
      <c r="G115" s="34">
        <v>3460</v>
      </c>
      <c r="H115" s="34">
        <v>3565</v>
      </c>
    </row>
    <row r="116" spans="1:8" ht="31.5" x14ac:dyDescent="0.25">
      <c r="A116" s="52" t="s">
        <v>61</v>
      </c>
      <c r="B116" s="41" t="s">
        <v>94</v>
      </c>
      <c r="C116" s="14" t="s">
        <v>231</v>
      </c>
      <c r="D116" s="34">
        <v>3651.2</v>
      </c>
      <c r="E116" s="34">
        <v>3270.6</v>
      </c>
      <c r="F116" s="34">
        <v>3200</v>
      </c>
      <c r="G116" s="34">
        <v>3200</v>
      </c>
      <c r="H116" s="34">
        <v>3300</v>
      </c>
    </row>
    <row r="117" spans="1:8" ht="47.25" x14ac:dyDescent="0.25">
      <c r="A117" s="52" t="s">
        <v>63</v>
      </c>
      <c r="B117" s="41" t="s">
        <v>95</v>
      </c>
      <c r="C117" s="14" t="s">
        <v>231</v>
      </c>
      <c r="D117" s="34">
        <v>10</v>
      </c>
      <c r="E117" s="34">
        <v>20</v>
      </c>
      <c r="F117" s="34">
        <v>25</v>
      </c>
      <c r="G117" s="34">
        <v>25</v>
      </c>
      <c r="H117" s="34">
        <v>25</v>
      </c>
    </row>
    <row r="118" spans="1:8" x14ac:dyDescent="0.25">
      <c r="A118" s="52" t="s">
        <v>64</v>
      </c>
      <c r="B118" s="41" t="s">
        <v>96</v>
      </c>
      <c r="C118" s="14" t="s">
        <v>231</v>
      </c>
      <c r="D118" s="34">
        <v>50</v>
      </c>
      <c r="E118" s="34">
        <v>50</v>
      </c>
      <c r="F118" s="34">
        <v>50</v>
      </c>
      <c r="G118" s="34">
        <v>50</v>
      </c>
      <c r="H118" s="34">
        <v>50</v>
      </c>
    </row>
    <row r="119" spans="1:8" ht="47.25" x14ac:dyDescent="0.25">
      <c r="A119" s="52" t="s">
        <v>65</v>
      </c>
      <c r="B119" s="41" t="s">
        <v>97</v>
      </c>
      <c r="C119" s="14" t="s">
        <v>231</v>
      </c>
      <c r="D119" s="34">
        <v>251.2</v>
      </c>
      <c r="E119" s="34">
        <v>43</v>
      </c>
      <c r="F119" s="34">
        <v>45</v>
      </c>
      <c r="G119" s="34">
        <v>50</v>
      </c>
      <c r="H119" s="34">
        <v>50</v>
      </c>
    </row>
    <row r="120" spans="1:8" ht="31.5" x14ac:dyDescent="0.25">
      <c r="A120" s="52" t="s">
        <v>66</v>
      </c>
      <c r="B120" s="41" t="s">
        <v>98</v>
      </c>
      <c r="C120" s="14" t="s">
        <v>231</v>
      </c>
      <c r="D120" s="34">
        <v>0</v>
      </c>
      <c r="E120" s="34">
        <v>0</v>
      </c>
      <c r="F120" s="34">
        <v>0</v>
      </c>
      <c r="G120" s="34">
        <v>0</v>
      </c>
      <c r="H120" s="34">
        <v>0</v>
      </c>
    </row>
    <row r="121" spans="1:8" x14ac:dyDescent="0.25">
      <c r="A121" s="52" t="s">
        <v>67</v>
      </c>
      <c r="B121" s="41" t="s">
        <v>99</v>
      </c>
      <c r="C121" s="14" t="s">
        <v>231</v>
      </c>
      <c r="D121" s="34">
        <v>77.599999999999994</v>
      </c>
      <c r="E121" s="34">
        <v>110</v>
      </c>
      <c r="F121" s="34">
        <v>120</v>
      </c>
      <c r="G121" s="34">
        <v>130</v>
      </c>
      <c r="H121" s="34">
        <v>130</v>
      </c>
    </row>
    <row r="122" spans="1:8" ht="31.5" x14ac:dyDescent="0.25">
      <c r="A122" s="52" t="s">
        <v>68</v>
      </c>
      <c r="B122" s="41" t="s">
        <v>100</v>
      </c>
      <c r="C122" s="14" t="s">
        <v>231</v>
      </c>
      <c r="D122" s="34">
        <v>23.1</v>
      </c>
      <c r="E122" s="34">
        <v>25</v>
      </c>
      <c r="F122" s="34">
        <v>25</v>
      </c>
      <c r="G122" s="34">
        <v>25</v>
      </c>
      <c r="H122" s="34">
        <v>25</v>
      </c>
    </row>
    <row r="123" spans="1:8" x14ac:dyDescent="0.25">
      <c r="A123" s="52" t="s">
        <v>170</v>
      </c>
      <c r="B123" s="41" t="s">
        <v>101</v>
      </c>
      <c r="C123" s="14" t="s">
        <v>231</v>
      </c>
      <c r="D123" s="34">
        <v>0</v>
      </c>
      <c r="E123" s="34">
        <v>0</v>
      </c>
      <c r="F123" s="34">
        <v>0</v>
      </c>
      <c r="G123" s="34">
        <v>0</v>
      </c>
      <c r="H123" s="34">
        <v>0</v>
      </c>
    </row>
    <row r="124" spans="1:8" ht="31.5" x14ac:dyDescent="0.25">
      <c r="A124" s="52" t="s">
        <v>171</v>
      </c>
      <c r="B124" s="41" t="s">
        <v>102</v>
      </c>
      <c r="C124" s="14" t="s">
        <v>231</v>
      </c>
      <c r="D124" s="34">
        <v>45.1</v>
      </c>
      <c r="E124" s="34">
        <v>4</v>
      </c>
      <c r="F124" s="34">
        <v>10</v>
      </c>
      <c r="G124" s="34">
        <v>15</v>
      </c>
      <c r="H124" s="34">
        <v>20</v>
      </c>
    </row>
    <row r="125" spans="1:8" ht="31.5" x14ac:dyDescent="0.25">
      <c r="A125" s="52" t="s">
        <v>172</v>
      </c>
      <c r="B125" s="41" t="s">
        <v>103</v>
      </c>
      <c r="C125" s="14" t="s">
        <v>231</v>
      </c>
      <c r="D125" s="34">
        <v>612.6</v>
      </c>
      <c r="E125" s="34">
        <v>350</v>
      </c>
      <c r="F125" s="34">
        <v>375</v>
      </c>
      <c r="G125" s="34">
        <v>350</v>
      </c>
      <c r="H125" s="34">
        <v>300</v>
      </c>
    </row>
    <row r="126" spans="1:8" ht="31.5" x14ac:dyDescent="0.25">
      <c r="A126" s="52" t="s">
        <v>173</v>
      </c>
      <c r="B126" s="41" t="s">
        <v>104</v>
      </c>
      <c r="C126" s="14" t="s">
        <v>231</v>
      </c>
      <c r="D126" s="34">
        <v>32.9</v>
      </c>
      <c r="E126" s="34">
        <v>20</v>
      </c>
      <c r="F126" s="34">
        <v>20</v>
      </c>
      <c r="G126" s="34">
        <v>20</v>
      </c>
      <c r="H126" s="34">
        <v>20</v>
      </c>
    </row>
    <row r="127" spans="1:8" ht="47.25" x14ac:dyDescent="0.25">
      <c r="A127" s="52" t="s">
        <v>174</v>
      </c>
      <c r="B127" s="41" t="s">
        <v>105</v>
      </c>
      <c r="C127" s="14" t="s">
        <v>231</v>
      </c>
      <c r="D127" s="34">
        <v>213.2</v>
      </c>
      <c r="E127" s="34">
        <v>160</v>
      </c>
      <c r="F127" s="34">
        <v>170</v>
      </c>
      <c r="G127" s="34">
        <v>180</v>
      </c>
      <c r="H127" s="34">
        <v>210</v>
      </c>
    </row>
    <row r="128" spans="1:8" x14ac:dyDescent="0.25">
      <c r="A128" s="52" t="s">
        <v>175</v>
      </c>
      <c r="B128" s="41" t="s">
        <v>106</v>
      </c>
      <c r="C128" s="14" t="s">
        <v>231</v>
      </c>
      <c r="D128" s="34">
        <v>275.8</v>
      </c>
      <c r="E128" s="34">
        <v>60</v>
      </c>
      <c r="F128" s="34">
        <v>70</v>
      </c>
      <c r="G128" s="34">
        <v>80</v>
      </c>
      <c r="H128" s="34">
        <v>100</v>
      </c>
    </row>
    <row r="129" spans="1:8" ht="31.5" x14ac:dyDescent="0.25">
      <c r="A129" s="52" t="s">
        <v>176</v>
      </c>
      <c r="B129" s="41" t="s">
        <v>107</v>
      </c>
      <c r="C129" s="14" t="s">
        <v>231</v>
      </c>
      <c r="D129" s="34">
        <v>40</v>
      </c>
      <c r="E129" s="34">
        <v>70</v>
      </c>
      <c r="F129" s="34">
        <v>75</v>
      </c>
      <c r="G129" s="34">
        <v>80</v>
      </c>
      <c r="H129" s="34">
        <v>100</v>
      </c>
    </row>
    <row r="130" spans="1:8" ht="31.5" x14ac:dyDescent="0.25">
      <c r="A130" s="52" t="s">
        <v>177</v>
      </c>
      <c r="B130" s="41" t="s">
        <v>108</v>
      </c>
      <c r="C130" s="14" t="s">
        <v>231</v>
      </c>
      <c r="D130" s="34">
        <v>9</v>
      </c>
      <c r="E130" s="34">
        <v>10</v>
      </c>
      <c r="F130" s="34">
        <v>20</v>
      </c>
      <c r="G130" s="34">
        <v>50</v>
      </c>
      <c r="H130" s="34">
        <v>100</v>
      </c>
    </row>
    <row r="131" spans="1:8" x14ac:dyDescent="0.25">
      <c r="A131" s="52" t="s">
        <v>178</v>
      </c>
      <c r="B131" s="41" t="s">
        <v>109</v>
      </c>
      <c r="C131" s="14" t="s">
        <v>231</v>
      </c>
      <c r="D131" s="34">
        <f>D110-SUM(D113:D130)</f>
        <v>4.8999999999996362</v>
      </c>
      <c r="E131" s="34">
        <f>E110-SUM(E113:E130)</f>
        <v>10</v>
      </c>
      <c r="F131" s="34">
        <f>F110-SUM(F113:F130)</f>
        <v>10</v>
      </c>
      <c r="G131" s="34">
        <f>G110-SUM(G113:G130)</f>
        <v>5</v>
      </c>
      <c r="H131" s="34">
        <f>H110-SUM(H113:H130)</f>
        <v>5</v>
      </c>
    </row>
    <row r="132" spans="1:8" ht="31.5" x14ac:dyDescent="0.25">
      <c r="A132" s="51" t="s">
        <v>72</v>
      </c>
      <c r="B132" s="42" t="s">
        <v>152</v>
      </c>
      <c r="C132" s="14" t="s">
        <v>231</v>
      </c>
      <c r="D132" s="34">
        <f>D110</f>
        <v>8348.7000000000007</v>
      </c>
      <c r="E132" s="34">
        <f>E110</f>
        <v>9542.6</v>
      </c>
      <c r="F132" s="34">
        <f>F110</f>
        <v>9000</v>
      </c>
      <c r="G132" s="34">
        <f>G110</f>
        <v>9200</v>
      </c>
      <c r="H132" s="34">
        <f>H110</f>
        <v>9600</v>
      </c>
    </row>
    <row r="133" spans="1:8" x14ac:dyDescent="0.25">
      <c r="A133" s="51" t="s">
        <v>44</v>
      </c>
      <c r="B133" s="42" t="s">
        <v>83</v>
      </c>
      <c r="C133" s="14" t="s">
        <v>231</v>
      </c>
      <c r="D133" s="34">
        <v>6634.9</v>
      </c>
      <c r="E133" s="34">
        <v>7538.7</v>
      </c>
      <c r="F133" s="34">
        <v>6500</v>
      </c>
      <c r="G133" s="34">
        <v>6700</v>
      </c>
      <c r="H133" s="34">
        <v>7000</v>
      </c>
    </row>
    <row r="134" spans="1:8" x14ac:dyDescent="0.25">
      <c r="A134" s="51" t="s">
        <v>45</v>
      </c>
      <c r="B134" s="42" t="s">
        <v>26</v>
      </c>
      <c r="C134" s="14" t="s">
        <v>231</v>
      </c>
      <c r="D134" s="34">
        <f>D132-D133</f>
        <v>1713.8000000000011</v>
      </c>
      <c r="E134" s="34">
        <f>E132-E133</f>
        <v>2003.9000000000005</v>
      </c>
      <c r="F134" s="34">
        <f>F132-F133</f>
        <v>2500</v>
      </c>
      <c r="G134" s="34">
        <f>G132-G133</f>
        <v>2500</v>
      </c>
      <c r="H134" s="34">
        <f>H132-H133</f>
        <v>2600</v>
      </c>
    </row>
    <row r="135" spans="1:8" x14ac:dyDescent="0.25">
      <c r="A135" s="59" t="s">
        <v>75</v>
      </c>
      <c r="B135" s="42" t="s">
        <v>217</v>
      </c>
      <c r="C135" s="14" t="s">
        <v>231</v>
      </c>
      <c r="D135" s="34">
        <f>D136+D137+D138</f>
        <v>1142.3</v>
      </c>
      <c r="E135" s="34">
        <f>E136+E137+E138</f>
        <v>1421</v>
      </c>
      <c r="F135" s="34">
        <f>F136+F137+F138</f>
        <v>1520</v>
      </c>
      <c r="G135" s="34">
        <f>G136+G137+G138</f>
        <v>1520</v>
      </c>
      <c r="H135" s="34">
        <f>H136+H137+H138</f>
        <v>1520</v>
      </c>
    </row>
    <row r="136" spans="1:8" x14ac:dyDescent="0.25">
      <c r="A136" s="51" t="s">
        <v>235</v>
      </c>
      <c r="B136" s="42" t="s">
        <v>220</v>
      </c>
      <c r="C136" s="14" t="s">
        <v>231</v>
      </c>
      <c r="D136" s="34">
        <v>41.2</v>
      </c>
      <c r="E136" s="34">
        <v>71</v>
      </c>
      <c r="F136" s="34">
        <v>70</v>
      </c>
      <c r="G136" s="34">
        <v>70</v>
      </c>
      <c r="H136" s="34">
        <v>70</v>
      </c>
    </row>
    <row r="137" spans="1:8" x14ac:dyDescent="0.25">
      <c r="A137" s="51" t="s">
        <v>236</v>
      </c>
      <c r="B137" s="42" t="s">
        <v>219</v>
      </c>
      <c r="C137" s="14" t="s">
        <v>231</v>
      </c>
      <c r="D137" s="34">
        <v>803.8</v>
      </c>
      <c r="E137" s="34">
        <v>950</v>
      </c>
      <c r="F137" s="34">
        <v>1000</v>
      </c>
      <c r="G137" s="34">
        <v>1000</v>
      </c>
      <c r="H137" s="34">
        <v>1000</v>
      </c>
    </row>
    <row r="138" spans="1:8" x14ac:dyDescent="0.25">
      <c r="A138" s="51" t="s">
        <v>237</v>
      </c>
      <c r="B138" s="42" t="s">
        <v>218</v>
      </c>
      <c r="C138" s="14" t="s">
        <v>231</v>
      </c>
      <c r="D138" s="34">
        <v>297.3</v>
      </c>
      <c r="E138" s="34">
        <v>400</v>
      </c>
      <c r="F138" s="34">
        <v>450</v>
      </c>
      <c r="G138" s="34">
        <v>450</v>
      </c>
      <c r="H138" s="34">
        <v>450</v>
      </c>
    </row>
    <row r="139" spans="1:8" x14ac:dyDescent="0.25">
      <c r="A139" s="51" t="s">
        <v>234</v>
      </c>
      <c r="B139" s="42" t="s">
        <v>221</v>
      </c>
      <c r="C139" s="14" t="s">
        <v>231</v>
      </c>
      <c r="D139" s="34">
        <f>D134-D135</f>
        <v>571.50000000000114</v>
      </c>
      <c r="E139" s="34">
        <f>E134-E135</f>
        <v>582.90000000000055</v>
      </c>
      <c r="F139" s="34">
        <f>F134-F135</f>
        <v>980</v>
      </c>
      <c r="G139" s="34">
        <f>G134-G135</f>
        <v>980</v>
      </c>
      <c r="H139" s="34">
        <f>H134-H135</f>
        <v>1080</v>
      </c>
    </row>
    <row r="140" spans="1:8" ht="31.5" x14ac:dyDescent="0.25">
      <c r="A140" s="60" t="s">
        <v>30</v>
      </c>
      <c r="B140" s="43" t="s">
        <v>240</v>
      </c>
      <c r="C140" s="15"/>
      <c r="D140" s="15"/>
      <c r="E140" s="15"/>
      <c r="F140" s="15"/>
      <c r="G140" s="15"/>
      <c r="H140" s="15"/>
    </row>
    <row r="141" spans="1:8" ht="31.5" x14ac:dyDescent="0.25">
      <c r="A141" s="55">
        <v>1</v>
      </c>
      <c r="B141" s="42" t="s">
        <v>243</v>
      </c>
      <c r="C141" s="14" t="s">
        <v>231</v>
      </c>
      <c r="D141" s="34">
        <f>D142+D145</f>
        <v>4602.8</v>
      </c>
      <c r="E141" s="34">
        <v>4966.5</v>
      </c>
      <c r="F141" s="34">
        <v>4376.7</v>
      </c>
      <c r="G141" s="34">
        <v>4323.6000000000004</v>
      </c>
      <c r="H141" s="34">
        <v>4278.6000000000004</v>
      </c>
    </row>
    <row r="142" spans="1:8" x14ac:dyDescent="0.25">
      <c r="A142" s="59" t="s">
        <v>39</v>
      </c>
      <c r="B142" s="42" t="s">
        <v>32</v>
      </c>
      <c r="C142" s="14" t="s">
        <v>231</v>
      </c>
      <c r="D142" s="34">
        <f>D143+D144</f>
        <v>1869.5</v>
      </c>
      <c r="E142" s="34">
        <v>1906.9</v>
      </c>
      <c r="F142" s="34">
        <v>1731.6</v>
      </c>
      <c r="G142" s="34">
        <v>1783.4</v>
      </c>
      <c r="H142" s="34">
        <v>2153.1</v>
      </c>
    </row>
    <row r="143" spans="1:8" x14ac:dyDescent="0.25">
      <c r="A143" s="59" t="s">
        <v>85</v>
      </c>
      <c r="B143" s="42" t="s">
        <v>180</v>
      </c>
      <c r="C143" s="14" t="s">
        <v>231</v>
      </c>
      <c r="D143" s="34">
        <v>1433.8</v>
      </c>
      <c r="E143" s="34">
        <v>1385.1</v>
      </c>
      <c r="F143" s="34">
        <v>1290.4000000000001</v>
      </c>
      <c r="G143" s="34">
        <v>1347.9</v>
      </c>
      <c r="H143" s="34">
        <v>1753.2</v>
      </c>
    </row>
    <row r="144" spans="1:8" x14ac:dyDescent="0.25">
      <c r="A144" s="59" t="s">
        <v>62</v>
      </c>
      <c r="B144" s="42" t="s">
        <v>181</v>
      </c>
      <c r="C144" s="14" t="s">
        <v>231</v>
      </c>
      <c r="D144" s="34">
        <v>435.7</v>
      </c>
      <c r="E144" s="34">
        <v>521.79999999999995</v>
      </c>
      <c r="F144" s="34">
        <v>441.2</v>
      </c>
      <c r="G144" s="34">
        <v>435.5</v>
      </c>
      <c r="H144" s="34">
        <v>399.9</v>
      </c>
    </row>
    <row r="145" spans="1:8" x14ac:dyDescent="0.25">
      <c r="A145" s="59" t="s">
        <v>40</v>
      </c>
      <c r="B145" s="42" t="s">
        <v>110</v>
      </c>
      <c r="C145" s="14" t="s">
        <v>231</v>
      </c>
      <c r="D145" s="34">
        <v>2733.3</v>
      </c>
      <c r="E145" s="34">
        <v>3059.6</v>
      </c>
      <c r="F145" s="34">
        <v>2645.1</v>
      </c>
      <c r="G145" s="34">
        <v>2540.1999999999998</v>
      </c>
      <c r="H145" s="34">
        <v>2125.5</v>
      </c>
    </row>
    <row r="146" spans="1:8" ht="31.5" x14ac:dyDescent="0.25">
      <c r="A146" s="51">
        <v>2</v>
      </c>
      <c r="B146" s="42" t="s">
        <v>241</v>
      </c>
      <c r="C146" s="14" t="s">
        <v>231</v>
      </c>
      <c r="D146" s="34">
        <v>4521.3</v>
      </c>
      <c r="E146" s="34">
        <v>4881</v>
      </c>
      <c r="F146" s="34">
        <v>4514.3</v>
      </c>
      <c r="G146" s="34">
        <v>4419.6000000000004</v>
      </c>
      <c r="H146" s="34">
        <v>4333.2</v>
      </c>
    </row>
    <row r="147" spans="1:8" x14ac:dyDescent="0.25">
      <c r="A147" s="51" t="s">
        <v>58</v>
      </c>
      <c r="B147" s="2" t="s">
        <v>244</v>
      </c>
      <c r="C147" s="14" t="s">
        <v>231</v>
      </c>
      <c r="D147" s="34">
        <v>3867.2</v>
      </c>
      <c r="E147" s="62">
        <v>4197.7</v>
      </c>
      <c r="F147" s="62">
        <v>3882.3</v>
      </c>
      <c r="G147" s="62">
        <v>3800.9</v>
      </c>
      <c r="H147" s="62">
        <v>3726.6</v>
      </c>
    </row>
    <row r="148" spans="1:8" ht="31.5" x14ac:dyDescent="0.25">
      <c r="A148" s="51">
        <v>3</v>
      </c>
      <c r="B148" s="42" t="s">
        <v>242</v>
      </c>
      <c r="C148" s="14" t="s">
        <v>231</v>
      </c>
      <c r="D148" s="34">
        <f>D141-D146</f>
        <v>81.5</v>
      </c>
      <c r="E148" s="34">
        <f>E141-E146</f>
        <v>85.5</v>
      </c>
      <c r="F148" s="34">
        <f>F141-F146</f>
        <v>-137.60000000000036</v>
      </c>
      <c r="G148" s="34">
        <f>G141-G146</f>
        <v>-96</v>
      </c>
      <c r="H148" s="34">
        <f>H141-H146</f>
        <v>-54.599999999999454</v>
      </c>
    </row>
    <row r="149" spans="1:8" x14ac:dyDescent="0.25">
      <c r="A149" s="51" t="s">
        <v>73</v>
      </c>
      <c r="B149" s="42" t="s">
        <v>82</v>
      </c>
      <c r="C149" s="14" t="s">
        <v>231</v>
      </c>
      <c r="D149" s="34">
        <v>12.4</v>
      </c>
      <c r="E149" s="34">
        <v>0</v>
      </c>
      <c r="F149" s="34">
        <v>84.4</v>
      </c>
      <c r="G149" s="34">
        <v>170.4</v>
      </c>
      <c r="H149" s="34">
        <v>214.3</v>
      </c>
    </row>
    <row r="150" spans="1:8" x14ac:dyDescent="0.25">
      <c r="A150" s="57" t="s">
        <v>233</v>
      </c>
      <c r="B150" s="43" t="s">
        <v>33</v>
      </c>
      <c r="C150" s="15"/>
      <c r="D150" s="15"/>
      <c r="E150" s="15"/>
      <c r="F150" s="15"/>
      <c r="G150" s="15"/>
      <c r="H150" s="15"/>
    </row>
    <row r="151" spans="1:8" ht="31.5" x14ac:dyDescent="0.25">
      <c r="A151" s="51">
        <v>1</v>
      </c>
      <c r="B151" s="42" t="s">
        <v>34</v>
      </c>
      <c r="C151" s="14" t="s">
        <v>9</v>
      </c>
      <c r="D151" s="34">
        <v>54100</v>
      </c>
      <c r="E151" s="34">
        <v>54200</v>
      </c>
      <c r="F151" s="34">
        <v>54500</v>
      </c>
      <c r="G151" s="34">
        <v>54600</v>
      </c>
      <c r="H151" s="34">
        <v>54800</v>
      </c>
    </row>
    <row r="152" spans="1:8" ht="47.25" x14ac:dyDescent="0.25">
      <c r="A152" s="51" t="s">
        <v>71</v>
      </c>
      <c r="B152" s="42" t="s">
        <v>36</v>
      </c>
      <c r="C152" s="14" t="s">
        <v>9</v>
      </c>
      <c r="D152" s="34">
        <v>1547</v>
      </c>
      <c r="E152" s="34">
        <v>190</v>
      </c>
      <c r="F152" s="34">
        <v>180</v>
      </c>
      <c r="G152" s="34">
        <v>160</v>
      </c>
      <c r="H152" s="34">
        <v>160</v>
      </c>
    </row>
    <row r="153" spans="1:8" ht="31.5" x14ac:dyDescent="0.25">
      <c r="A153" s="51" t="s">
        <v>72</v>
      </c>
      <c r="B153" s="42" t="s">
        <v>35</v>
      </c>
      <c r="C153" s="14" t="s">
        <v>7</v>
      </c>
      <c r="D153" s="34">
        <v>2.86</v>
      </c>
      <c r="E153" s="34">
        <v>0.35</v>
      </c>
      <c r="F153" s="34">
        <v>0.33</v>
      </c>
      <c r="G153" s="34">
        <v>0.28999999999999998</v>
      </c>
      <c r="H153" s="34">
        <v>0.28999999999999998</v>
      </c>
    </row>
    <row r="154" spans="1:8" ht="47.25" x14ac:dyDescent="0.25">
      <c r="A154" s="51" t="s">
        <v>73</v>
      </c>
      <c r="B154" s="42" t="s">
        <v>37</v>
      </c>
      <c r="C154" s="14" t="s">
        <v>38</v>
      </c>
      <c r="D154" s="34">
        <v>1198</v>
      </c>
      <c r="E154" s="34">
        <v>1650</v>
      </c>
      <c r="F154" s="34">
        <v>1700</v>
      </c>
      <c r="G154" s="34">
        <v>1720</v>
      </c>
      <c r="H154" s="34">
        <v>1800</v>
      </c>
    </row>
    <row r="155" spans="1:8" s="1" customFormat="1" ht="47.25" x14ac:dyDescent="0.25">
      <c r="A155" s="55" t="s">
        <v>74</v>
      </c>
      <c r="B155" s="49" t="s">
        <v>254</v>
      </c>
      <c r="C155" s="14" t="s">
        <v>9</v>
      </c>
      <c r="D155" s="34">
        <v>22996</v>
      </c>
      <c r="E155" s="34">
        <v>23150</v>
      </c>
      <c r="F155" s="34">
        <v>23300</v>
      </c>
      <c r="G155" s="34">
        <v>23500</v>
      </c>
      <c r="H155" s="34">
        <v>23500</v>
      </c>
    </row>
    <row r="156" spans="1:8" s="1" customFormat="1" ht="24" customHeight="1" x14ac:dyDescent="0.25">
      <c r="A156" s="78" t="s">
        <v>78</v>
      </c>
      <c r="B156" s="77" t="s">
        <v>255</v>
      </c>
      <c r="C156" s="14" t="s">
        <v>155</v>
      </c>
      <c r="D156" s="34">
        <v>54797</v>
      </c>
      <c r="E156" s="34">
        <v>57800</v>
      </c>
      <c r="F156" s="34">
        <v>60000</v>
      </c>
      <c r="G156" s="34">
        <v>62500</v>
      </c>
      <c r="H156" s="34">
        <v>65100</v>
      </c>
    </row>
    <row r="157" spans="1:8" s="1" customFormat="1" ht="28.5" customHeight="1" x14ac:dyDescent="0.25">
      <c r="A157" s="78"/>
      <c r="B157" s="77"/>
      <c r="C157" s="14" t="s">
        <v>17</v>
      </c>
      <c r="D157" s="34">
        <v>103.3</v>
      </c>
      <c r="E157" s="34">
        <f>E156/D156*100</f>
        <v>105.48022701972737</v>
      </c>
      <c r="F157" s="34">
        <f>F156/E156*100</f>
        <v>103.80622837370241</v>
      </c>
      <c r="G157" s="34">
        <f>G156/F156*100</f>
        <v>104.16666666666667</v>
      </c>
      <c r="H157" s="34">
        <f>H156/G156*100</f>
        <v>104.16000000000001</v>
      </c>
    </row>
    <row r="158" spans="1:8" s="1" customFormat="1" ht="47.25" x14ac:dyDescent="0.25">
      <c r="A158" s="52" t="s">
        <v>79</v>
      </c>
      <c r="B158" s="48" t="s">
        <v>256</v>
      </c>
      <c r="C158" s="37" t="s">
        <v>231</v>
      </c>
      <c r="D158" s="34">
        <f>D156*D155*12/1000000</f>
        <v>15121.341743999999</v>
      </c>
      <c r="E158" s="34">
        <f>E156*E155*12/1000000</f>
        <v>16056.84</v>
      </c>
      <c r="F158" s="34">
        <f>F156*F155*12/1000000</f>
        <v>16776</v>
      </c>
      <c r="G158" s="34">
        <f>G156*G155*12/1000000</f>
        <v>17625</v>
      </c>
      <c r="H158" s="34">
        <f>H156*H155*12/1000000</f>
        <v>18358.2</v>
      </c>
    </row>
  </sheetData>
  <mergeCells count="83">
    <mergeCell ref="A1:H1"/>
    <mergeCell ref="A2:H2"/>
    <mergeCell ref="A4:A5"/>
    <mergeCell ref="B4:B5"/>
    <mergeCell ref="C4:C5"/>
    <mergeCell ref="F4:H4"/>
    <mergeCell ref="A67:A68"/>
    <mergeCell ref="A45:A46"/>
    <mergeCell ref="A22:A23"/>
    <mergeCell ref="A24:A25"/>
    <mergeCell ref="A26:A27"/>
    <mergeCell ref="A29:A30"/>
    <mergeCell ref="A31:A32"/>
    <mergeCell ref="A33:A34"/>
    <mergeCell ref="A35:A36"/>
    <mergeCell ref="A37:A38"/>
    <mergeCell ref="A39:A40"/>
    <mergeCell ref="A41:A42"/>
    <mergeCell ref="A43:A44"/>
    <mergeCell ref="A57:A58"/>
    <mergeCell ref="A59:A60"/>
    <mergeCell ref="A61:A62"/>
    <mergeCell ref="A63:A64"/>
    <mergeCell ref="A65:A66"/>
    <mergeCell ref="A47:A48"/>
    <mergeCell ref="A49:A50"/>
    <mergeCell ref="A51:A52"/>
    <mergeCell ref="A53:A54"/>
    <mergeCell ref="A55:A56"/>
    <mergeCell ref="B22:B23"/>
    <mergeCell ref="B24:B25"/>
    <mergeCell ref="B26:B27"/>
    <mergeCell ref="B29:B30"/>
    <mergeCell ref="B31:B32"/>
    <mergeCell ref="B43:B44"/>
    <mergeCell ref="A101:A102"/>
    <mergeCell ref="B101:B102"/>
    <mergeCell ref="A110:A111"/>
    <mergeCell ref="A156:A157"/>
    <mergeCell ref="B156:B157"/>
    <mergeCell ref="A82:A83"/>
    <mergeCell ref="A84:A85"/>
    <mergeCell ref="A86:A87"/>
    <mergeCell ref="A89:A90"/>
    <mergeCell ref="A99:A100"/>
    <mergeCell ref="B99:B100"/>
    <mergeCell ref="B82:B83"/>
    <mergeCell ref="B84:B85"/>
    <mergeCell ref="B86:B87"/>
    <mergeCell ref="B89:B90"/>
    <mergeCell ref="B33:B34"/>
    <mergeCell ref="B35:B36"/>
    <mergeCell ref="B37:B38"/>
    <mergeCell ref="B39:B40"/>
    <mergeCell ref="B41:B42"/>
    <mergeCell ref="B67:B68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A103:A104"/>
    <mergeCell ref="B103:B104"/>
    <mergeCell ref="B110:B111"/>
    <mergeCell ref="B69:B70"/>
    <mergeCell ref="B71:B72"/>
    <mergeCell ref="B73:B74"/>
    <mergeCell ref="B75:B76"/>
    <mergeCell ref="B77:B78"/>
    <mergeCell ref="B79:B80"/>
    <mergeCell ref="B81:H81"/>
    <mergeCell ref="A71:A72"/>
    <mergeCell ref="A73:A74"/>
    <mergeCell ref="A75:A76"/>
    <mergeCell ref="A77:A78"/>
    <mergeCell ref="A79:A80"/>
    <mergeCell ref="A69:A70"/>
  </mergeCells>
  <pageMargins left="0.70866141732283472" right="0.70866141732283472" top="0.98425196850393704" bottom="0.59055118110236227" header="0.31496062992125984" footer="0.31496062992125984"/>
  <pageSetup paperSize="9" scale="86" firstPageNumber="267" fitToHeight="0" orientation="landscape" useFirstPageNumber="1" r:id="rId1"/>
  <rowBreaks count="3" manualBreakCount="3">
    <brk id="80" max="7" man="1"/>
    <brk id="97" max="7" man="1"/>
    <brk id="1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Входные данные</vt:lpstr>
      <vt:lpstr>форма 2П_действующие</vt:lpstr>
      <vt:lpstr>'форма 2П_действующие'!_ftnref2</vt:lpstr>
      <vt:lpstr>'форма 2П_действующие'!_ftnref3</vt:lpstr>
      <vt:lpstr>'форма 2П_действующие'!Заголовки_для_печати</vt:lpstr>
      <vt:lpstr>'форма 2П_действующие'!Область_печати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2021-11-16T13:57:04Z</dcterms:modified>
  <cp:contentStatus>проект</cp:contentStatus>
</cp:coreProperties>
</file>