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showInkAnnotation="0" defaultThemeVersion="124226"/>
  <xr:revisionPtr revIDLastSave="0" documentId="13_ncr:1_{95BDCE6A-5A16-498B-A949-F83A7B573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2П_действующие" sheetId="20" r:id="rId1"/>
  </sheets>
  <definedNames>
    <definedName name="_ftn1" localSheetId="0">'форма 2П_действующие'!#REF!</definedName>
    <definedName name="_ftn2" localSheetId="0">'форма 2П_действующие'!#REF!</definedName>
    <definedName name="_ftn3" localSheetId="0">'форма 2П_действующие'!#REF!</definedName>
    <definedName name="_ftnref1" localSheetId="0">'форма 2П_действующие'!#REF!</definedName>
    <definedName name="_ftnref2" localSheetId="0">'форма 2П_действующие'!$B$25</definedName>
    <definedName name="_ftnref3" localSheetId="0">'форма 2П_действующие'!$C$25</definedName>
    <definedName name="_Ref346553369" localSheetId="0">'форма 2П_действующие'!#REF!</definedName>
    <definedName name="_xlnm.Print_Titles" localSheetId="0">'форма 2П_действующие'!$4:$5</definedName>
    <definedName name="_xlnm.Print_Area" localSheetId="0">'форма 2П_действующие'!$A$1:$H$158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2" i="20" l="1"/>
  <c r="D158" i="20" l="1"/>
  <c r="E25" i="20" l="1"/>
  <c r="D26" i="20"/>
  <c r="D22" i="20" l="1"/>
  <c r="D9" i="20" l="1"/>
  <c r="D97" i="20" l="1"/>
  <c r="H104" i="20" l="1"/>
  <c r="G104" i="20"/>
  <c r="F104" i="20"/>
  <c r="E104" i="20"/>
  <c r="D131" i="20" l="1"/>
  <c r="H131" i="20"/>
  <c r="G131" i="20"/>
  <c r="F131" i="20"/>
  <c r="E131" i="20"/>
  <c r="H111" i="20"/>
  <c r="G111" i="20"/>
  <c r="F111" i="20"/>
  <c r="E111" i="20"/>
  <c r="H102" i="20"/>
  <c r="G102" i="20"/>
  <c r="F102" i="20"/>
  <c r="E102" i="20"/>
  <c r="H100" i="20"/>
  <c r="G100" i="20"/>
  <c r="F100" i="20"/>
  <c r="E100" i="20"/>
  <c r="H87" i="20"/>
  <c r="G87" i="20"/>
  <c r="F87" i="20"/>
  <c r="E87" i="20"/>
  <c r="H85" i="20"/>
  <c r="G85" i="20"/>
  <c r="F85" i="20"/>
  <c r="E85" i="20"/>
  <c r="H80" i="20"/>
  <c r="G80" i="20"/>
  <c r="F80" i="20"/>
  <c r="E80" i="20"/>
  <c r="H78" i="20"/>
  <c r="G78" i="20"/>
  <c r="F78" i="20"/>
  <c r="E78" i="20"/>
  <c r="H70" i="20"/>
  <c r="G70" i="20"/>
  <c r="F70" i="20"/>
  <c r="E70" i="20"/>
  <c r="H68" i="20"/>
  <c r="G68" i="20"/>
  <c r="F68" i="20"/>
  <c r="E68" i="20"/>
  <c r="H66" i="20"/>
  <c r="G66" i="20"/>
  <c r="F66" i="20"/>
  <c r="E66" i="20"/>
  <c r="H64" i="20"/>
  <c r="G64" i="20"/>
  <c r="F64" i="20"/>
  <c r="E64" i="20"/>
  <c r="H62" i="20"/>
  <c r="G62" i="20"/>
  <c r="F62" i="20"/>
  <c r="E62" i="20"/>
  <c r="H60" i="20"/>
  <c r="G60" i="20"/>
  <c r="F60" i="20"/>
  <c r="E60" i="20"/>
  <c r="H58" i="20"/>
  <c r="G58" i="20"/>
  <c r="F58" i="20"/>
  <c r="E58" i="20"/>
  <c r="H56" i="20"/>
  <c r="G56" i="20"/>
  <c r="F56" i="20"/>
  <c r="E56" i="20"/>
  <c r="H54" i="20"/>
  <c r="G54" i="20"/>
  <c r="F54" i="20"/>
  <c r="E54" i="20"/>
  <c r="H52" i="20"/>
  <c r="G52" i="20"/>
  <c r="F52" i="20"/>
  <c r="E52" i="20"/>
  <c r="H50" i="20"/>
  <c r="G50" i="20"/>
  <c r="F50" i="20"/>
  <c r="E50" i="20"/>
  <c r="H44" i="20"/>
  <c r="G44" i="20"/>
  <c r="F44" i="20"/>
  <c r="E44" i="20"/>
  <c r="H30" i="20"/>
  <c r="G30" i="20"/>
  <c r="F30" i="20"/>
  <c r="E30" i="20"/>
  <c r="H158" i="20" l="1"/>
  <c r="G158" i="20"/>
  <c r="F158" i="20"/>
  <c r="E158" i="20"/>
  <c r="H157" i="20"/>
  <c r="G157" i="20"/>
  <c r="F157" i="20"/>
  <c r="E157" i="20"/>
  <c r="H142" i="20"/>
  <c r="H141" i="20" s="1"/>
  <c r="H148" i="20" s="1"/>
  <c r="G142" i="20"/>
  <c r="G141" i="20" s="1"/>
  <c r="G148" i="20" s="1"/>
  <c r="F142" i="20"/>
  <c r="F141" i="20" s="1"/>
  <c r="F148" i="20" s="1"/>
  <c r="E141" i="20"/>
  <c r="E148" i="20" s="1"/>
  <c r="D142" i="20"/>
  <c r="D141" i="20" s="1"/>
  <c r="D148" i="20" s="1"/>
  <c r="H135" i="20"/>
  <c r="G135" i="20"/>
  <c r="F135" i="20"/>
  <c r="E135" i="20"/>
  <c r="D135" i="20"/>
  <c r="D132" i="20"/>
  <c r="D134" i="20" s="1"/>
  <c r="E132" i="20"/>
  <c r="E134" i="20" s="1"/>
  <c r="H97" i="20"/>
  <c r="G97" i="20"/>
  <c r="F97" i="20"/>
  <c r="E97" i="20"/>
  <c r="D82" i="20"/>
  <c r="E7" i="20"/>
  <c r="F7" i="20" l="1"/>
  <c r="D13" i="20"/>
  <c r="E12" i="20"/>
  <c r="E9" i="20"/>
  <c r="E139" i="20"/>
  <c r="D139" i="20"/>
  <c r="G26" i="20"/>
  <c r="F26" i="20"/>
  <c r="E26" i="20"/>
  <c r="E27" i="20" s="1"/>
  <c r="E82" i="20"/>
  <c r="E83" i="20" s="1"/>
  <c r="F82" i="20"/>
  <c r="F12" i="20" l="1"/>
  <c r="F9" i="20"/>
  <c r="D18" i="20"/>
  <c r="D17" i="20"/>
  <c r="D20" i="20"/>
  <c r="G7" i="20"/>
  <c r="H7" i="20" s="1"/>
  <c r="E13" i="20"/>
  <c r="E18" i="20" s="1"/>
  <c r="F83" i="20"/>
  <c r="G27" i="20"/>
  <c r="F27" i="20"/>
  <c r="H26" i="20"/>
  <c r="H27" i="20" s="1"/>
  <c r="F132" i="20"/>
  <c r="F134" i="20" s="1"/>
  <c r="F139" i="20" s="1"/>
  <c r="E20" i="20" l="1"/>
  <c r="E17" i="20"/>
  <c r="E19" i="20" s="1"/>
  <c r="D19" i="20"/>
  <c r="H13" i="20"/>
  <c r="H20" i="20" s="1"/>
  <c r="H12" i="20"/>
  <c r="H9" i="20"/>
  <c r="F13" i="20"/>
  <c r="G9" i="20"/>
  <c r="G12" i="20"/>
  <c r="G132" i="20"/>
  <c r="G134" i="20" s="1"/>
  <c r="G139" i="20" s="1"/>
  <c r="H132" i="20"/>
  <c r="H134" i="20" s="1"/>
  <c r="H139" i="20" s="1"/>
  <c r="G13" i="20"/>
  <c r="H18" i="20" l="1"/>
  <c r="F17" i="20"/>
  <c r="F20" i="20"/>
  <c r="F18" i="20"/>
  <c r="H17" i="20"/>
  <c r="H82" i="20"/>
  <c r="G82" i="20"/>
  <c r="G83" i="20" s="1"/>
  <c r="G20" i="20"/>
  <c r="G18" i="20"/>
  <c r="G17" i="20"/>
  <c r="H19" i="20" l="1"/>
  <c r="F19" i="20"/>
  <c r="G19" i="20"/>
  <c r="H83" i="20"/>
  <c r="G25" i="20" l="1"/>
  <c r="F25" i="20"/>
  <c r="E22" i="20"/>
  <c r="E23" i="20" s="1"/>
  <c r="H22" i="20"/>
  <c r="H25" i="20"/>
  <c r="F22" i="20"/>
  <c r="G22" i="20"/>
  <c r="G23" i="20" l="1"/>
  <c r="F23" i="20"/>
  <c r="H23" i="20"/>
</calcChain>
</file>

<file path=xl/sharedStrings.xml><?xml version="1.0" encoding="utf-8"?>
<sst xmlns="http://schemas.openxmlformats.org/spreadsheetml/2006/main" count="364" uniqueCount="210">
  <si>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</si>
  <si>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</si>
  <si>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</si>
  <si>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</si>
  <si>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</si>
  <si>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</si>
  <si>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</si>
  <si>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</si>
  <si>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</si>
  <si>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</si>
  <si>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</si>
  <si>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</si>
  <si>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</si>
  <si>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</si>
  <si>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</si>
  <si>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</si>
  <si>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</si>
  <si>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</si>
  <si>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</si>
  <si>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</si>
  <si>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</si>
  <si>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</si>
  <si>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</si>
  <si>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</si>
  <si>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</si>
  <si>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</si>
  <si>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</si>
  <si>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</si>
  <si>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</si>
  <si>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</si>
  <si>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</si>
  <si>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</si>
  <si>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</si>
  <si>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</si>
  <si>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</si>
  <si>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</si>
  <si>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</si>
  <si>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</si>
  <si>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</si>
  <si>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</si>
  <si>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</si>
  <si>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</si>
  <si>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</si>
  <si>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</si>
  <si>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</si>
  <si>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</si>
  <si>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</si>
  <si>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</si>
  <si>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</si>
  <si>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</si>
  <si>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</si>
  <si>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</si>
  <si>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</si>
  <si>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</si>
  <si>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</si>
  <si>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</si>
  <si>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</si>
  <si>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</si>
  <si>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</si>
  <si>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</si>
  <si>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</si>
  <si>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</si>
  <si>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</si>
  <si>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</si>
  <si>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</si>
  <si>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</si>
  <si>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</si>
  <si>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</si>
  <si>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</si>
  <si>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</si>
  <si>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</si>
  <si>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</si>
  <si>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</si>
  <si>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</si>
  <si>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</si>
  <si>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</si>
  <si>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</si>
  <si>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</si>
  <si>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</si>
  <si>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</si>
  <si>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</si>
  <si>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</si>
  <si>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</si>
  <si>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</si>
  <si>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</si>
  <si>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</si>
  <si>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</si>
  <si>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</si>
  <si>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</si>
  <si>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</si>
  <si>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</si>
  <si>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</si>
  <si>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</si>
  <si>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</si>
  <si>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</si>
  <si>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</si>
  <si>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</si>
  <si>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</si>
  <si>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</si>
  <si>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</si>
  <si>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</si>
  <si>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</si>
  <si>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</si>
  <si>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</si>
  <si>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</si>
  <si>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</si>
  <si>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</si>
  <si>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</si>
  <si>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</si>
  <si>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</si>
  <si>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</si>
  <si>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</si>
  <si>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</si>
  <si>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</si>
  <si>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</si>
  <si>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</si>
  <si>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</si>
  <si>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</si>
  <si>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</si>
  <si>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</si>
  <si>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</si>
  <si>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</si>
  <si>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</si>
  <si>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</si>
  <si>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</si>
  <si>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</si>
  <si>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</si>
  <si>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</si>
  <si>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</si>
  <si>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</si>
  <si>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</si>
  <si>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</si>
  <si>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</si>
  <si>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</si>
  <si>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</si>
  <si>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</si>
  <si>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</si>
  <si>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</si>
  <si>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</si>
  <si>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</si>
  <si>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</si>
  <si>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</si>
  <si>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</si>
  <si>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</si>
  <si>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</si>
  <si>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</si>
  <si>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</si>
  <si>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</si>
  <si>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</si>
  <si>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</si>
  <si>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</si>
  <si>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</si>
  <si>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</si>
  <si>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</si>
  <si>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</si>
  <si>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</si>
  <si>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</si>
  <si>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</si>
  <si>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</si>
  <si>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</si>
  <si>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</si>
  <si>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</si>
  <si>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</si>
  <si>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</si>
  <si>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</si>
  <si>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</si>
  <si>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</si>
  <si>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</si>
  <si>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</si>
  <si>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</si>
  <si>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</si>
  <si>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</si>
  <si>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</si>
  <si>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</si>
  <si>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</si>
  <si>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</si>
  <si>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</si>
  <si>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</si>
  <si>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</si>
  <si>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</si>
  <si>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</si>
  <si>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</si>
  <si>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</si>
  <si>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</si>
  <si>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</si>
  <si>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</si>
  <si>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</si>
  <si>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</si>
  <si>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</si>
  <si>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</si>
  <si>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</si>
  <si>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</si>
  <si>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</si>
  <si>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</si>
  <si>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</si>
  <si>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</si>
  <si>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</si>
  <si>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</si>
  <si>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</si>
  <si>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</si>
  <si>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</si>
  <si>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</si>
  <si>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</si>
  <si>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</si>
  <si>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</si>
  <si>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</si>
  <si>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</si>
  <si>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</si>
  <si>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Кировский муниципальный район Ленинградской области</t>
  </si>
  <si>
    <t>Основные показатели прогноза социально-экономического развития муниципального образования 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</si>
</sst>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3" fillId="0" borderId="0"/>
    <xf numFmtId="0" fontId="2" fillId="0" borderId="0"/>
    <xf numFmtId="164" fontId="3" fillId="0" borderId="0"/>
  </cellStyleXfs>
  <cellXfs count="55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65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8"/>
  <sheetViews>
    <sheetView tabSelected="1" showWhiteSpace="0" view="pageBreakPreview" topLeftCell="A144" zoomScaleNormal="100" zoomScaleSheetLayoutView="100" zoomScalePageLayoutView="120" workbookViewId="0">
      <selection activeCell="D146" sqref="D146:H150"/>
    </sheetView>
  </sheetViews>
  <sheetFormatPr defaultColWidth="9.140625" defaultRowHeight="15.75" x14ac:dyDescent="0.25"/>
  <cols>
    <col min="1" max="1" width="9" style="12" customWidth="1"/>
    <col min="2" max="2" width="49.5703125" style="14" customWidth="1"/>
    <col min="3" max="3" width="24.85546875" style="16" customWidth="1"/>
    <col min="4" max="4" width="12.5703125" style="16" customWidth="1"/>
    <col min="5" max="5" width="15" style="16" customWidth="1"/>
    <col min="6" max="6" width="12.85546875" style="16" customWidth="1"/>
    <col min="7" max="7" width="12.42578125" style="16" customWidth="1"/>
    <col min="8" max="8" width="14.42578125" style="16" customWidth="1"/>
    <col min="9" max="16384" width="9.140625" style="1"/>
  </cols>
  <sheetData>
    <row r="1" spans="1:8" ht="18.75" x14ac:dyDescent="0.25">
      <c r="A1" s="49" t="s">
        <v>208</v>
      </c>
      <c r="B1" s="49"/>
      <c r="C1" s="49"/>
      <c r="D1" s="49"/>
      <c r="E1" s="49"/>
      <c r="F1" s="49"/>
      <c r="G1" s="49"/>
      <c r="H1" s="49"/>
    </row>
    <row r="2" spans="1:8" ht="45" customHeight="1" x14ac:dyDescent="0.3">
      <c r="A2" s="50" t="s">
        <v>209</v>
      </c>
      <c r="B2" s="51"/>
      <c r="C2" s="51"/>
      <c r="D2" s="51"/>
      <c r="E2" s="51"/>
      <c r="F2" s="51"/>
      <c r="G2" s="51"/>
      <c r="H2" s="51"/>
    </row>
    <row r="3" spans="1:8" x14ac:dyDescent="0.25">
      <c r="A3" s="2"/>
      <c r="B3" s="13"/>
      <c r="C3" s="15"/>
      <c r="D3" s="15"/>
      <c r="E3" s="15"/>
      <c r="F3" s="15"/>
      <c r="G3" s="15"/>
      <c r="H3" s="15"/>
    </row>
    <row r="4" spans="1:8" x14ac:dyDescent="0.25">
      <c r="A4" s="52" t="s">
        <v>0</v>
      </c>
      <c r="B4" s="35" t="s">
        <v>1</v>
      </c>
      <c r="C4" s="52" t="s">
        <v>2</v>
      </c>
      <c r="D4" s="22" t="s">
        <v>3</v>
      </c>
      <c r="E4" s="22" t="s">
        <v>83</v>
      </c>
      <c r="F4" s="52" t="s">
        <v>4</v>
      </c>
      <c r="G4" s="53"/>
      <c r="H4" s="53"/>
    </row>
    <row r="5" spans="1:8" x14ac:dyDescent="0.25">
      <c r="A5" s="52"/>
      <c r="B5" s="35"/>
      <c r="C5" s="52"/>
      <c r="D5" s="3">
        <v>2021</v>
      </c>
      <c r="E5" s="22">
        <v>2022</v>
      </c>
      <c r="F5" s="3">
        <v>2023</v>
      </c>
      <c r="G5" s="3">
        <v>2024</v>
      </c>
      <c r="H5" s="3">
        <v>2025</v>
      </c>
    </row>
    <row r="6" spans="1:8" x14ac:dyDescent="0.25">
      <c r="A6" s="4" t="s">
        <v>5</v>
      </c>
      <c r="B6" s="23" t="s">
        <v>6</v>
      </c>
      <c r="C6" s="5"/>
      <c r="D6" s="5"/>
      <c r="E6" s="5"/>
      <c r="F6" s="5"/>
      <c r="G6" s="5"/>
      <c r="H6" s="5"/>
    </row>
    <row r="7" spans="1:8" x14ac:dyDescent="0.25">
      <c r="A7" s="24">
        <v>1</v>
      </c>
      <c r="B7" s="27" t="s">
        <v>184</v>
      </c>
      <c r="C7" s="3" t="s">
        <v>8</v>
      </c>
      <c r="D7" s="17">
        <v>106077</v>
      </c>
      <c r="E7" s="17">
        <f>D7+D14-D15+D16</f>
        <v>104710</v>
      </c>
      <c r="F7" s="17">
        <f>E7+E14-E15+E16</f>
        <v>104077</v>
      </c>
      <c r="G7" s="17">
        <f>F7+F14-F15+F16</f>
        <v>103582</v>
      </c>
      <c r="H7" s="17">
        <f>G7+G14-G15+G16</f>
        <v>103172</v>
      </c>
    </row>
    <row r="8" spans="1:8" x14ac:dyDescent="0.25">
      <c r="A8" s="24" t="s">
        <v>38</v>
      </c>
      <c r="B8" s="27" t="s">
        <v>174</v>
      </c>
      <c r="C8" s="3" t="s">
        <v>8</v>
      </c>
      <c r="D8" s="17">
        <v>95489</v>
      </c>
      <c r="E8" s="17">
        <v>94358</v>
      </c>
      <c r="F8" s="17">
        <v>94020</v>
      </c>
      <c r="G8" s="17">
        <v>93800</v>
      </c>
      <c r="H8" s="17">
        <v>93600</v>
      </c>
    </row>
    <row r="9" spans="1:8" x14ac:dyDescent="0.25">
      <c r="A9" s="24" t="s">
        <v>39</v>
      </c>
      <c r="B9" s="27" t="s">
        <v>175</v>
      </c>
      <c r="C9" s="3" t="s">
        <v>8</v>
      </c>
      <c r="D9" s="17">
        <f>D7-D8</f>
        <v>10588</v>
      </c>
      <c r="E9" s="17">
        <f>E7-E8</f>
        <v>10352</v>
      </c>
      <c r="F9" s="17">
        <f t="shared" ref="F9:H9" si="0">F7-F8</f>
        <v>10057</v>
      </c>
      <c r="G9" s="17">
        <f t="shared" si="0"/>
        <v>9782</v>
      </c>
      <c r="H9" s="17">
        <f t="shared" si="0"/>
        <v>9572</v>
      </c>
    </row>
    <row r="10" spans="1:8" ht="31.5" x14ac:dyDescent="0.25">
      <c r="A10" s="24" t="s">
        <v>67</v>
      </c>
      <c r="B10" s="27" t="s">
        <v>183</v>
      </c>
      <c r="C10" s="3" t="s">
        <v>8</v>
      </c>
      <c r="D10" s="17">
        <v>15480</v>
      </c>
      <c r="E10" s="17">
        <v>15286</v>
      </c>
      <c r="F10" s="17">
        <v>15290</v>
      </c>
      <c r="G10" s="17">
        <v>15300</v>
      </c>
      <c r="H10" s="17">
        <v>15310</v>
      </c>
    </row>
    <row r="11" spans="1:8" ht="31.5" x14ac:dyDescent="0.25">
      <c r="A11" s="24" t="s">
        <v>68</v>
      </c>
      <c r="B11" s="27" t="s">
        <v>181</v>
      </c>
      <c r="C11" s="3" t="s">
        <v>8</v>
      </c>
      <c r="D11" s="17">
        <v>60179</v>
      </c>
      <c r="E11" s="17">
        <v>59028</v>
      </c>
      <c r="F11" s="17">
        <v>58800</v>
      </c>
      <c r="G11" s="17">
        <v>58600</v>
      </c>
      <c r="H11" s="17">
        <v>58550</v>
      </c>
    </row>
    <row r="12" spans="1:8" ht="31.5" x14ac:dyDescent="0.25">
      <c r="A12" s="24" t="s">
        <v>69</v>
      </c>
      <c r="B12" s="27" t="s">
        <v>182</v>
      </c>
      <c r="C12" s="3" t="s">
        <v>8</v>
      </c>
      <c r="D12" s="17">
        <v>30418</v>
      </c>
      <c r="E12" s="17">
        <f>E7-E11-E10</f>
        <v>30396</v>
      </c>
      <c r="F12" s="17">
        <f t="shared" ref="F12:H12" si="1">F7-F11-F10</f>
        <v>29987</v>
      </c>
      <c r="G12" s="17">
        <f t="shared" si="1"/>
        <v>29682</v>
      </c>
      <c r="H12" s="17">
        <f t="shared" si="1"/>
        <v>29312</v>
      </c>
    </row>
    <row r="13" spans="1:8" x14ac:dyDescent="0.25">
      <c r="A13" s="28" t="s">
        <v>70</v>
      </c>
      <c r="B13" s="27" t="s">
        <v>84</v>
      </c>
      <c r="C13" s="3" t="s">
        <v>8</v>
      </c>
      <c r="D13" s="17">
        <f>(D7+E7)/2</f>
        <v>105393.5</v>
      </c>
      <c r="E13" s="17">
        <f>(E7+F7)/2</f>
        <v>104393.5</v>
      </c>
      <c r="F13" s="17">
        <f>(F7+G7)/2</f>
        <v>103829.5</v>
      </c>
      <c r="G13" s="17">
        <f>(G7+H7)/2</f>
        <v>103377</v>
      </c>
      <c r="H13" s="17">
        <f>(H7+(H7+H14-H15+H16))/2</f>
        <v>103012</v>
      </c>
    </row>
    <row r="14" spans="1:8" ht="21" customHeight="1" x14ac:dyDescent="0.25">
      <c r="A14" s="10" t="s">
        <v>74</v>
      </c>
      <c r="B14" s="27" t="s">
        <v>65</v>
      </c>
      <c r="C14" s="3" t="s">
        <v>8</v>
      </c>
      <c r="D14" s="17">
        <v>706</v>
      </c>
      <c r="E14" s="17">
        <v>705</v>
      </c>
      <c r="F14" s="17">
        <v>715</v>
      </c>
      <c r="G14" s="17">
        <v>720</v>
      </c>
      <c r="H14" s="17">
        <v>730</v>
      </c>
    </row>
    <row r="15" spans="1:8" x14ac:dyDescent="0.25">
      <c r="A15" s="10" t="s">
        <v>75</v>
      </c>
      <c r="B15" s="27" t="s">
        <v>66</v>
      </c>
      <c r="C15" s="3" t="s">
        <v>8</v>
      </c>
      <c r="D15" s="17">
        <v>1761</v>
      </c>
      <c r="E15" s="17">
        <v>1438</v>
      </c>
      <c r="F15" s="17">
        <v>1410</v>
      </c>
      <c r="G15" s="17">
        <v>1380</v>
      </c>
      <c r="H15" s="17">
        <v>1350</v>
      </c>
    </row>
    <row r="16" spans="1:8" x14ac:dyDescent="0.25">
      <c r="A16" s="10" t="s">
        <v>76</v>
      </c>
      <c r="B16" s="27" t="s">
        <v>80</v>
      </c>
      <c r="C16" s="3" t="s">
        <v>8</v>
      </c>
      <c r="D16" s="17">
        <v>-312</v>
      </c>
      <c r="E16" s="17">
        <v>100</v>
      </c>
      <c r="F16" s="17">
        <v>200</v>
      </c>
      <c r="G16" s="17">
        <v>250</v>
      </c>
      <c r="H16" s="17">
        <v>300</v>
      </c>
    </row>
    <row r="17" spans="1:8" ht="22.5" customHeight="1" x14ac:dyDescent="0.25">
      <c r="A17" s="10" t="s">
        <v>144</v>
      </c>
      <c r="B17" s="27" t="s">
        <v>9</v>
      </c>
      <c r="C17" s="3" t="s">
        <v>191</v>
      </c>
      <c r="D17" s="17">
        <f>D14/D13*1000</f>
        <v>6.6987053281274465</v>
      </c>
      <c r="E17" s="17">
        <f>E14/E13*1000</f>
        <v>6.7532940269269641</v>
      </c>
      <c r="F17" s="17">
        <f>F14/F13*1000</f>
        <v>6.8862895419895116</v>
      </c>
      <c r="G17" s="17">
        <f>G14/G13*1000</f>
        <v>6.9647987463362258</v>
      </c>
      <c r="H17" s="17">
        <f>H14/H13*1000</f>
        <v>7.0865530229487828</v>
      </c>
    </row>
    <row r="18" spans="1:8" ht="24" customHeight="1" x14ac:dyDescent="0.25">
      <c r="A18" s="10" t="s">
        <v>145</v>
      </c>
      <c r="B18" s="27" t="s">
        <v>10</v>
      </c>
      <c r="C18" s="3" t="s">
        <v>191</v>
      </c>
      <c r="D18" s="17">
        <f>D15/D13*1000</f>
        <v>16.708810315626675</v>
      </c>
      <c r="E18" s="17">
        <f>E15/E13*1000</f>
        <v>13.774803986838261</v>
      </c>
      <c r="F18" s="17">
        <f>F15/F13*1000</f>
        <v>13.579955600287009</v>
      </c>
      <c r="G18" s="17">
        <f>G15/G13*1000</f>
        <v>13.349197597144434</v>
      </c>
      <c r="H18" s="17">
        <f>H15/H13*1000</f>
        <v>13.105269289014872</v>
      </c>
    </row>
    <row r="19" spans="1:8" ht="22.5" customHeight="1" x14ac:dyDescent="0.25">
      <c r="A19" s="10" t="s">
        <v>146</v>
      </c>
      <c r="B19" s="27" t="s">
        <v>11</v>
      </c>
      <c r="C19" s="3" t="s">
        <v>191</v>
      </c>
      <c r="D19" s="17">
        <f>D17-D18</f>
        <v>-10.010104987499229</v>
      </c>
      <c r="E19" s="17">
        <f>E17-E18</f>
        <v>-7.0215099599112971</v>
      </c>
      <c r="F19" s="17">
        <f>F17-F18</f>
        <v>-6.6936660582974978</v>
      </c>
      <c r="G19" s="17">
        <f>G17-G18</f>
        <v>-6.3843988508082079</v>
      </c>
      <c r="H19" s="17">
        <f>H17-H18</f>
        <v>-6.0187162660660896</v>
      </c>
    </row>
    <row r="20" spans="1:8" ht="21.75" customHeight="1" x14ac:dyDescent="0.25">
      <c r="A20" s="10" t="s">
        <v>147</v>
      </c>
      <c r="B20" s="27" t="s">
        <v>12</v>
      </c>
      <c r="C20" s="3" t="s">
        <v>191</v>
      </c>
      <c r="D20" s="17">
        <f>D16/D13*1000</f>
        <v>-2.9603343659713359</v>
      </c>
      <c r="E20" s="17">
        <f>E16/E13*1000</f>
        <v>0.95791404637261901</v>
      </c>
      <c r="F20" s="17">
        <f>F16/F13*1000</f>
        <v>1.9262348369201432</v>
      </c>
      <c r="G20" s="17">
        <f>G16/G13*1000</f>
        <v>2.4183328980334116</v>
      </c>
      <c r="H20" s="17">
        <f>H16/H13*1000</f>
        <v>2.9122820642255274</v>
      </c>
    </row>
    <row r="21" spans="1:8" x14ac:dyDescent="0.25">
      <c r="A21" s="8" t="s">
        <v>13</v>
      </c>
      <c r="B21" s="18" t="s">
        <v>15</v>
      </c>
      <c r="C21" s="19"/>
      <c r="D21" s="19"/>
      <c r="E21" s="19"/>
      <c r="F21" s="19"/>
      <c r="G21" s="19"/>
      <c r="H21" s="19"/>
    </row>
    <row r="22" spans="1:8" ht="38.25" customHeight="1" x14ac:dyDescent="0.25">
      <c r="A22" s="47">
        <v>1</v>
      </c>
      <c r="B22" s="33" t="s">
        <v>108</v>
      </c>
      <c r="C22" s="3" t="s">
        <v>190</v>
      </c>
      <c r="D22" s="17">
        <f>D24+D26+D77+D79</f>
        <v>59007.7</v>
      </c>
      <c r="E22" s="17">
        <f>E24+E26+E77+E79</f>
        <v>62382.9</v>
      </c>
      <c r="F22" s="17">
        <f>F24+F26+F77+F79</f>
        <v>64464.7</v>
      </c>
      <c r="G22" s="17">
        <f>G24+G26+G77+G79</f>
        <v>67771.100000000006</v>
      </c>
      <c r="H22" s="17">
        <f>H24+H26+H77+H79</f>
        <v>72132.399999999994</v>
      </c>
    </row>
    <row r="23" spans="1:8" ht="45.75" customHeight="1" x14ac:dyDescent="0.25">
      <c r="A23" s="47"/>
      <c r="B23" s="34"/>
      <c r="C23" s="20" t="s">
        <v>205</v>
      </c>
      <c r="D23" s="17">
        <v>110.7</v>
      </c>
      <c r="E23" s="17">
        <f>E22/D22*100</f>
        <v>105.71993146657132</v>
      </c>
      <c r="F23" s="17">
        <f>F22/E22*100</f>
        <v>103.33713245136087</v>
      </c>
      <c r="G23" s="17">
        <f>G22/F22*100</f>
        <v>105.1290085891969</v>
      </c>
      <c r="H23" s="17">
        <f>H22/G22*100</f>
        <v>106.43533895716608</v>
      </c>
    </row>
    <row r="24" spans="1:8" ht="47.25" customHeight="1" x14ac:dyDescent="0.25">
      <c r="A24" s="47" t="s">
        <v>67</v>
      </c>
      <c r="B24" s="33" t="s">
        <v>168</v>
      </c>
      <c r="C24" s="3" t="s">
        <v>190</v>
      </c>
      <c r="D24" s="17">
        <v>139.9</v>
      </c>
      <c r="E24" s="17">
        <v>153.9</v>
      </c>
      <c r="F24" s="17">
        <v>157.69999999999999</v>
      </c>
      <c r="G24" s="17">
        <v>160.1</v>
      </c>
      <c r="H24" s="17">
        <v>168.4</v>
      </c>
    </row>
    <row r="25" spans="1:8" ht="31.5" x14ac:dyDescent="0.25">
      <c r="A25" s="47"/>
      <c r="B25" s="34"/>
      <c r="C25" s="20" t="s">
        <v>205</v>
      </c>
      <c r="D25" s="17">
        <v>90</v>
      </c>
      <c r="E25" s="17">
        <f>E24/D24*100</f>
        <v>110.0071479628306</v>
      </c>
      <c r="F25" s="17">
        <f>F24/E24*100</f>
        <v>102.46913580246913</v>
      </c>
      <c r="G25" s="17">
        <f>G24/F24*100</f>
        <v>101.52187698161066</v>
      </c>
      <c r="H25" s="17">
        <f>H24/G24*100</f>
        <v>105.18425983760152</v>
      </c>
    </row>
    <row r="26" spans="1:8" ht="56.25" customHeight="1" x14ac:dyDescent="0.25">
      <c r="A26" s="48">
        <v>3</v>
      </c>
      <c r="B26" s="33" t="s">
        <v>169</v>
      </c>
      <c r="C26" s="3" t="s">
        <v>190</v>
      </c>
      <c r="D26" s="17">
        <f>D29+D35+D37+D39+D41+D43+D45+D47+D49+D51+D53+D55+D57+D59+D31+D33+D61+D63+D65+D67+D69+D71+D73+D75</f>
        <v>47678.899999999994</v>
      </c>
      <c r="E26" s="17">
        <f>E29+E35+E37+E39+E41+E43+E45+E47+E49+E51+E53+E55+E57+E59+E31+E33+E61+E63+E65+E67+E69+E71+E73+E75</f>
        <v>51436</v>
      </c>
      <c r="F26" s="17">
        <f>F29+F35+F37+F39+F41+F43+F45+F47+F49+F51+F53+F55+F57+F59+F31+F33+F61+F63+F65+F67+F69+F71+F73+F75</f>
        <v>53535</v>
      </c>
      <c r="G26" s="17">
        <f>G29+G35+G37+G39+G41+G43+G45+G47+G49+G51+G53+G55+G57+G59+G31+G33+G61+G63+G65+G67+G69+G71+G73+G75</f>
        <v>56161</v>
      </c>
      <c r="H26" s="17">
        <f>H29+H35+H37+H39+H41+H43+H45+H47+H49+H51+H53+H55+H57+H59+H31+H33+H61+H63+H65+H67+H69+H71+H73+H75</f>
        <v>59748</v>
      </c>
    </row>
    <row r="27" spans="1:8" ht="31.5" x14ac:dyDescent="0.25">
      <c r="A27" s="48"/>
      <c r="B27" s="34"/>
      <c r="C27" s="20" t="s">
        <v>205</v>
      </c>
      <c r="D27" s="17">
        <v>111.4</v>
      </c>
      <c r="E27" s="17">
        <f>E26/D26*100</f>
        <v>107.88000562093505</v>
      </c>
      <c r="F27" s="17">
        <f>F26/E26*100</f>
        <v>104.08079944008088</v>
      </c>
      <c r="G27" s="17">
        <f>G26/F26*100</f>
        <v>104.90520220416551</v>
      </c>
      <c r="H27" s="17">
        <f>H26/G26*100</f>
        <v>106.38699453357312</v>
      </c>
    </row>
    <row r="28" spans="1:8" ht="31.5" x14ac:dyDescent="0.25">
      <c r="A28" s="10"/>
      <c r="B28" s="26" t="s">
        <v>206</v>
      </c>
      <c r="C28" s="20"/>
      <c r="D28" s="21"/>
      <c r="E28" s="21"/>
      <c r="F28" s="21"/>
      <c r="G28" s="21"/>
      <c r="H28" s="21"/>
    </row>
    <row r="29" spans="1:8" ht="18" customHeight="1" x14ac:dyDescent="0.25">
      <c r="A29" s="36" t="s">
        <v>40</v>
      </c>
      <c r="B29" s="33" t="s">
        <v>109</v>
      </c>
      <c r="C29" s="3" t="s">
        <v>190</v>
      </c>
      <c r="D29" s="17">
        <v>20135.099999999999</v>
      </c>
      <c r="E29" s="17">
        <v>23030</v>
      </c>
      <c r="F29" s="17">
        <v>24140</v>
      </c>
      <c r="G29" s="17">
        <v>25384</v>
      </c>
      <c r="H29" s="17">
        <v>27600</v>
      </c>
    </row>
    <row r="30" spans="1:8" ht="31.5" x14ac:dyDescent="0.25">
      <c r="A30" s="36"/>
      <c r="B30" s="34"/>
      <c r="C30" s="20" t="s">
        <v>205</v>
      </c>
      <c r="D30" s="17">
        <v>130.69999999999999</v>
      </c>
      <c r="E30" s="17">
        <f>E29/D29*100</f>
        <v>114.37738079274502</v>
      </c>
      <c r="F30" s="17">
        <f>F29/E29*100</f>
        <v>104.81980026052975</v>
      </c>
      <c r="G30" s="17">
        <f>G29/F29*100</f>
        <v>105.1532725766363</v>
      </c>
      <c r="H30" s="17">
        <f>H29/G29*100</f>
        <v>108.72990860384495</v>
      </c>
    </row>
    <row r="31" spans="1:8" x14ac:dyDescent="0.25">
      <c r="A31" s="36" t="s">
        <v>41</v>
      </c>
      <c r="B31" s="33" t="s">
        <v>110</v>
      </c>
      <c r="C31" s="3" t="s">
        <v>190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</row>
    <row r="32" spans="1:8" ht="31.5" x14ac:dyDescent="0.25">
      <c r="A32" s="36"/>
      <c r="B32" s="34"/>
      <c r="C32" s="20" t="s">
        <v>205</v>
      </c>
      <c r="D32" s="17"/>
      <c r="E32" s="17"/>
      <c r="F32" s="17"/>
      <c r="G32" s="17"/>
      <c r="H32" s="17"/>
    </row>
    <row r="33" spans="1:8" ht="16.5" customHeight="1" x14ac:dyDescent="0.25">
      <c r="A33" s="36" t="s">
        <v>42</v>
      </c>
      <c r="B33" s="33" t="s">
        <v>111</v>
      </c>
      <c r="C33" s="3" t="s">
        <v>190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</row>
    <row r="34" spans="1:8" ht="31.5" x14ac:dyDescent="0.25">
      <c r="A34" s="36"/>
      <c r="B34" s="34"/>
      <c r="C34" s="20" t="s">
        <v>205</v>
      </c>
      <c r="D34" s="17"/>
      <c r="E34" s="17"/>
      <c r="F34" s="17"/>
      <c r="G34" s="17"/>
      <c r="H34" s="17"/>
    </row>
    <row r="35" spans="1:8" ht="17.25" customHeight="1" x14ac:dyDescent="0.25">
      <c r="A35" s="36" t="s">
        <v>43</v>
      </c>
      <c r="B35" s="33" t="s">
        <v>112</v>
      </c>
      <c r="C35" s="3" t="s">
        <v>190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</row>
    <row r="36" spans="1:8" ht="31.5" x14ac:dyDescent="0.25">
      <c r="A36" s="36"/>
      <c r="B36" s="34"/>
      <c r="C36" s="20" t="s">
        <v>205</v>
      </c>
      <c r="D36" s="17"/>
      <c r="E36" s="17"/>
      <c r="F36" s="17"/>
      <c r="G36" s="17"/>
      <c r="H36" s="17"/>
    </row>
    <row r="37" spans="1:8" x14ac:dyDescent="0.25">
      <c r="A37" s="36" t="s">
        <v>44</v>
      </c>
      <c r="B37" s="33" t="s">
        <v>113</v>
      </c>
      <c r="C37" s="3" t="s">
        <v>190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</row>
    <row r="38" spans="1:8" ht="32.25" customHeight="1" x14ac:dyDescent="0.25">
      <c r="A38" s="36"/>
      <c r="B38" s="34"/>
      <c r="C38" s="20" t="s">
        <v>205</v>
      </c>
      <c r="D38" s="17"/>
      <c r="E38" s="17"/>
      <c r="F38" s="17"/>
      <c r="G38" s="17"/>
      <c r="H38" s="17"/>
    </row>
    <row r="39" spans="1:8" ht="15" customHeight="1" x14ac:dyDescent="0.25">
      <c r="A39" s="36" t="s">
        <v>45</v>
      </c>
      <c r="B39" s="33" t="s">
        <v>114</v>
      </c>
      <c r="C39" s="3" t="s">
        <v>190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</row>
    <row r="40" spans="1:8" ht="31.5" x14ac:dyDescent="0.25">
      <c r="A40" s="36"/>
      <c r="B40" s="34"/>
      <c r="C40" s="20" t="s">
        <v>205</v>
      </c>
      <c r="D40" s="17"/>
      <c r="E40" s="17"/>
      <c r="F40" s="17"/>
      <c r="G40" s="17"/>
      <c r="H40" s="17"/>
    </row>
    <row r="41" spans="1:8" ht="35.25" customHeight="1" x14ac:dyDescent="0.25">
      <c r="A41" s="36" t="s">
        <v>46</v>
      </c>
      <c r="B41" s="33" t="s">
        <v>115</v>
      </c>
      <c r="C41" s="3" t="s">
        <v>190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</row>
    <row r="42" spans="1:8" ht="42" customHeight="1" x14ac:dyDescent="0.25">
      <c r="A42" s="36"/>
      <c r="B42" s="34"/>
      <c r="C42" s="20" t="s">
        <v>205</v>
      </c>
      <c r="D42" s="17"/>
      <c r="E42" s="17"/>
      <c r="F42" s="17"/>
      <c r="G42" s="17"/>
      <c r="H42" s="17"/>
    </row>
    <row r="43" spans="1:8" ht="18.75" customHeight="1" x14ac:dyDescent="0.25">
      <c r="A43" s="36" t="s">
        <v>47</v>
      </c>
      <c r="B43" s="33" t="s">
        <v>116</v>
      </c>
      <c r="C43" s="3" t="s">
        <v>190</v>
      </c>
      <c r="D43" s="17">
        <v>3699.3</v>
      </c>
      <c r="E43" s="17">
        <v>3828.6</v>
      </c>
      <c r="F43" s="17">
        <v>4010</v>
      </c>
      <c r="G43" s="17">
        <v>4263</v>
      </c>
      <c r="H43" s="17">
        <v>4580</v>
      </c>
    </row>
    <row r="44" spans="1:8" ht="31.5" x14ac:dyDescent="0.25">
      <c r="A44" s="36"/>
      <c r="B44" s="34"/>
      <c r="C44" s="20" t="s">
        <v>205</v>
      </c>
      <c r="D44" s="17">
        <v>143</v>
      </c>
      <c r="E44" s="17">
        <f>E43/D43*100</f>
        <v>103.4952558592166</v>
      </c>
      <c r="F44" s="17">
        <f>F43/E43*100</f>
        <v>104.73802434310191</v>
      </c>
      <c r="G44" s="17">
        <f>G43/F43*100</f>
        <v>106.30922693266834</v>
      </c>
      <c r="H44" s="17">
        <f>H43/G43*100</f>
        <v>107.43607787942764</v>
      </c>
    </row>
    <row r="45" spans="1:8" ht="20.25" customHeight="1" x14ac:dyDescent="0.25">
      <c r="A45" s="36" t="s">
        <v>48</v>
      </c>
      <c r="B45" s="33" t="s">
        <v>117</v>
      </c>
      <c r="C45" s="3" t="s">
        <v>190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</row>
    <row r="46" spans="1:8" ht="31.5" x14ac:dyDescent="0.25">
      <c r="A46" s="36"/>
      <c r="B46" s="34"/>
      <c r="C46" s="20" t="s">
        <v>205</v>
      </c>
      <c r="D46" s="17"/>
      <c r="E46" s="17"/>
      <c r="F46" s="17"/>
      <c r="G46" s="17"/>
      <c r="H46" s="17"/>
    </row>
    <row r="47" spans="1:8" ht="16.5" customHeight="1" x14ac:dyDescent="0.25">
      <c r="A47" s="36" t="s">
        <v>49</v>
      </c>
      <c r="B47" s="33" t="s">
        <v>118</v>
      </c>
      <c r="C47" s="3" t="s">
        <v>190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</row>
    <row r="48" spans="1:8" ht="31.5" x14ac:dyDescent="0.25">
      <c r="A48" s="36"/>
      <c r="B48" s="34"/>
      <c r="C48" s="20" t="s">
        <v>205</v>
      </c>
      <c r="D48" s="17"/>
      <c r="E48" s="17"/>
      <c r="F48" s="17"/>
      <c r="G48" s="17"/>
      <c r="H48" s="17"/>
    </row>
    <row r="49" spans="1:8" ht="18" customHeight="1" x14ac:dyDescent="0.25">
      <c r="A49" s="36" t="s">
        <v>50</v>
      </c>
      <c r="B49" s="33" t="s">
        <v>119</v>
      </c>
      <c r="C49" s="3" t="s">
        <v>190</v>
      </c>
      <c r="D49" s="17">
        <v>242.2</v>
      </c>
      <c r="E49" s="17">
        <v>258</v>
      </c>
      <c r="F49" s="17">
        <v>276</v>
      </c>
      <c r="G49" s="17">
        <v>300</v>
      </c>
      <c r="H49" s="17">
        <v>320</v>
      </c>
    </row>
    <row r="50" spans="1:8" ht="31.5" x14ac:dyDescent="0.25">
      <c r="A50" s="36"/>
      <c r="B50" s="34"/>
      <c r="C50" s="20" t="s">
        <v>205</v>
      </c>
      <c r="D50" s="17">
        <v>105.1</v>
      </c>
      <c r="E50" s="17">
        <f>E49/D49*100</f>
        <v>106.523534269199</v>
      </c>
      <c r="F50" s="17">
        <f>F49/E49*100</f>
        <v>106.9767441860465</v>
      </c>
      <c r="G50" s="17">
        <f>G49/F49*100</f>
        <v>108.69565217391303</v>
      </c>
      <c r="H50" s="17">
        <f>H49/G49*100</f>
        <v>106.66666666666667</v>
      </c>
    </row>
    <row r="51" spans="1:8" ht="18.75" customHeight="1" x14ac:dyDescent="0.25">
      <c r="A51" s="36" t="s">
        <v>51</v>
      </c>
      <c r="B51" s="33" t="s">
        <v>120</v>
      </c>
      <c r="C51" s="3" t="s">
        <v>190</v>
      </c>
      <c r="D51" s="17">
        <v>518</v>
      </c>
      <c r="E51" s="17">
        <v>630</v>
      </c>
      <c r="F51" s="17">
        <v>680</v>
      </c>
      <c r="G51" s="17">
        <v>750</v>
      </c>
      <c r="H51" s="17">
        <v>790</v>
      </c>
    </row>
    <row r="52" spans="1:8" ht="31.5" x14ac:dyDescent="0.25">
      <c r="A52" s="36"/>
      <c r="B52" s="34"/>
      <c r="C52" s="20" t="s">
        <v>205</v>
      </c>
      <c r="D52" s="17">
        <v>112.6</v>
      </c>
      <c r="E52" s="17">
        <f>E51/D51*100</f>
        <v>121.62162162162163</v>
      </c>
      <c r="F52" s="17">
        <f>F51/E51*100</f>
        <v>107.93650793650794</v>
      </c>
      <c r="G52" s="17">
        <f>G51/F51*100</f>
        <v>110.29411764705883</v>
      </c>
      <c r="H52" s="17">
        <f>H51/G51*100</f>
        <v>105.33333333333333</v>
      </c>
    </row>
    <row r="53" spans="1:8" ht="17.25" customHeight="1" x14ac:dyDescent="0.25">
      <c r="A53" s="36" t="s">
        <v>52</v>
      </c>
      <c r="B53" s="33" t="s">
        <v>121</v>
      </c>
      <c r="C53" s="3" t="s">
        <v>190</v>
      </c>
      <c r="D53" s="17">
        <v>242.2</v>
      </c>
      <c r="E53" s="17">
        <v>230</v>
      </c>
      <c r="F53" s="17">
        <v>236</v>
      </c>
      <c r="G53" s="17">
        <v>250</v>
      </c>
      <c r="H53" s="17">
        <v>255</v>
      </c>
    </row>
    <row r="54" spans="1:8" ht="31.5" x14ac:dyDescent="0.25">
      <c r="A54" s="36"/>
      <c r="B54" s="34"/>
      <c r="C54" s="20" t="s">
        <v>205</v>
      </c>
      <c r="D54" s="17">
        <v>120</v>
      </c>
      <c r="E54" s="17">
        <f>E53/D53*100</f>
        <v>94.962840627580519</v>
      </c>
      <c r="F54" s="17">
        <f>F53/E53*100</f>
        <v>102.60869565217392</v>
      </c>
      <c r="G54" s="17">
        <f>G53/F53*100</f>
        <v>105.93220338983052</v>
      </c>
      <c r="H54" s="17">
        <f>H53/G53*100</f>
        <v>102</v>
      </c>
    </row>
    <row r="55" spans="1:8" ht="15.75" customHeight="1" x14ac:dyDescent="0.25">
      <c r="A55" s="36" t="s">
        <v>53</v>
      </c>
      <c r="B55" s="33" t="s">
        <v>122</v>
      </c>
      <c r="C55" s="3" t="s">
        <v>190</v>
      </c>
      <c r="D55" s="17">
        <v>4948.7</v>
      </c>
      <c r="E55" s="17">
        <v>5658</v>
      </c>
      <c r="F55" s="17">
        <v>5894</v>
      </c>
      <c r="G55" s="17">
        <v>6216</v>
      </c>
      <c r="H55" s="17">
        <v>6568</v>
      </c>
    </row>
    <row r="56" spans="1:8" ht="31.5" x14ac:dyDescent="0.25">
      <c r="A56" s="36"/>
      <c r="B56" s="34"/>
      <c r="C56" s="20" t="s">
        <v>205</v>
      </c>
      <c r="D56" s="17">
        <v>114.7</v>
      </c>
      <c r="E56" s="17">
        <f>E55/D55*100</f>
        <v>114.33305716652859</v>
      </c>
      <c r="F56" s="17">
        <f>F55/E55*100</f>
        <v>104.17108518911276</v>
      </c>
      <c r="G56" s="17">
        <f>G55/F55*100</f>
        <v>105.46318289786223</v>
      </c>
      <c r="H56" s="17">
        <f>H55/G55*100</f>
        <v>105.66280566280565</v>
      </c>
    </row>
    <row r="57" spans="1:8" ht="16.5" customHeight="1" x14ac:dyDescent="0.25">
      <c r="A57" s="36" t="s">
        <v>124</v>
      </c>
      <c r="B57" s="33" t="s">
        <v>123</v>
      </c>
      <c r="C57" s="3" t="s">
        <v>190</v>
      </c>
      <c r="D57" s="17">
        <v>1965.2</v>
      </c>
      <c r="E57" s="17">
        <v>1823.4</v>
      </c>
      <c r="F57" s="17">
        <v>1935</v>
      </c>
      <c r="G57" s="17">
        <v>2073</v>
      </c>
      <c r="H57" s="17">
        <v>2190</v>
      </c>
    </row>
    <row r="58" spans="1:8" ht="31.5" x14ac:dyDescent="0.25">
      <c r="A58" s="36"/>
      <c r="B58" s="34"/>
      <c r="C58" s="20" t="s">
        <v>205</v>
      </c>
      <c r="D58" s="17">
        <v>128</v>
      </c>
      <c r="E58" s="17">
        <f>E57/D57*100</f>
        <v>92.78444941990638</v>
      </c>
      <c r="F58" s="17">
        <f>F57/E57*100</f>
        <v>106.12043435340573</v>
      </c>
      <c r="G58" s="17">
        <f>G57/F57*100</f>
        <v>107.13178294573645</v>
      </c>
      <c r="H58" s="17">
        <f>H57/G57*100</f>
        <v>105.64399421128799</v>
      </c>
    </row>
    <row r="59" spans="1:8" ht="17.25" customHeight="1" x14ac:dyDescent="0.25">
      <c r="A59" s="36" t="s">
        <v>126</v>
      </c>
      <c r="B59" s="33" t="s">
        <v>125</v>
      </c>
      <c r="C59" s="3" t="s">
        <v>190</v>
      </c>
      <c r="D59" s="17">
        <v>64.900000000000006</v>
      </c>
      <c r="E59" s="17">
        <v>62</v>
      </c>
      <c r="F59" s="17">
        <v>63</v>
      </c>
      <c r="G59" s="17">
        <v>67</v>
      </c>
      <c r="H59" s="17">
        <v>68</v>
      </c>
    </row>
    <row r="60" spans="1:8" ht="31.5" x14ac:dyDescent="0.25">
      <c r="A60" s="36"/>
      <c r="B60" s="34"/>
      <c r="C60" s="20" t="s">
        <v>205</v>
      </c>
      <c r="D60" s="17">
        <v>85</v>
      </c>
      <c r="E60" s="17">
        <f>E59/D59*100</f>
        <v>95.531587057010782</v>
      </c>
      <c r="F60" s="17">
        <f>F59/E59*100</f>
        <v>101.61290322580645</v>
      </c>
      <c r="G60" s="17">
        <f>G59/F59*100</f>
        <v>106.34920634920636</v>
      </c>
      <c r="H60" s="17">
        <f>H59/G59*100</f>
        <v>101.49253731343283</v>
      </c>
    </row>
    <row r="61" spans="1:8" ht="15" customHeight="1" x14ac:dyDescent="0.25">
      <c r="A61" s="36" t="s">
        <v>127</v>
      </c>
      <c r="B61" s="33" t="s">
        <v>128</v>
      </c>
      <c r="C61" s="3" t="s">
        <v>190</v>
      </c>
      <c r="D61" s="17">
        <v>797.7</v>
      </c>
      <c r="E61" s="17">
        <v>950</v>
      </c>
      <c r="F61" s="17">
        <v>960</v>
      </c>
      <c r="G61" s="17">
        <v>970</v>
      </c>
      <c r="H61" s="17">
        <v>1000</v>
      </c>
    </row>
    <row r="62" spans="1:8" ht="31.5" x14ac:dyDescent="0.25">
      <c r="A62" s="36"/>
      <c r="B62" s="34"/>
      <c r="C62" s="20" t="s">
        <v>205</v>
      </c>
      <c r="D62" s="17">
        <v>90</v>
      </c>
      <c r="E62" s="17">
        <f>E61/D61*100</f>
        <v>119.09239062304124</v>
      </c>
      <c r="F62" s="17">
        <f>F61/E61*100</f>
        <v>101.05263157894737</v>
      </c>
      <c r="G62" s="17">
        <f>G61/F61*100</f>
        <v>101.04166666666667</v>
      </c>
      <c r="H62" s="17">
        <f>H61/G61*100</f>
        <v>103.09278350515463</v>
      </c>
    </row>
    <row r="63" spans="1:8" ht="15.75" customHeight="1" x14ac:dyDescent="0.25">
      <c r="A63" s="36" t="s">
        <v>129</v>
      </c>
      <c r="B63" s="33" t="s">
        <v>130</v>
      </c>
      <c r="C63" s="3" t="s">
        <v>190</v>
      </c>
      <c r="D63" s="17">
        <v>466</v>
      </c>
      <c r="E63" s="17">
        <v>440</v>
      </c>
      <c r="F63" s="17">
        <v>445</v>
      </c>
      <c r="G63" s="17">
        <v>480</v>
      </c>
      <c r="H63" s="17">
        <v>500</v>
      </c>
    </row>
    <row r="64" spans="1:8" ht="31.5" x14ac:dyDescent="0.25">
      <c r="A64" s="36"/>
      <c r="B64" s="34"/>
      <c r="C64" s="20" t="s">
        <v>205</v>
      </c>
      <c r="D64" s="17">
        <v>140</v>
      </c>
      <c r="E64" s="17">
        <f>E63/D63*100</f>
        <v>94.420600858369099</v>
      </c>
      <c r="F64" s="17">
        <f>F63/E63*100</f>
        <v>101.13636363636364</v>
      </c>
      <c r="G64" s="17">
        <f>G63/F63*100</f>
        <v>107.86516853932584</v>
      </c>
      <c r="H64" s="17">
        <f>H63/G63*100</f>
        <v>104.16666666666667</v>
      </c>
    </row>
    <row r="65" spans="1:11" ht="23.25" customHeight="1" x14ac:dyDescent="0.25">
      <c r="A65" s="36" t="s">
        <v>131</v>
      </c>
      <c r="B65" s="33" t="s">
        <v>132</v>
      </c>
      <c r="C65" s="3" t="s">
        <v>190</v>
      </c>
      <c r="D65" s="17">
        <v>206.6</v>
      </c>
      <c r="E65" s="17">
        <v>207</v>
      </c>
      <c r="F65" s="17">
        <v>210</v>
      </c>
      <c r="G65" s="17">
        <v>216</v>
      </c>
      <c r="H65" s="17">
        <v>225</v>
      </c>
    </row>
    <row r="66" spans="1:11" ht="31.5" x14ac:dyDescent="0.25">
      <c r="A66" s="36"/>
      <c r="B66" s="34"/>
      <c r="C66" s="20" t="s">
        <v>205</v>
      </c>
      <c r="D66" s="17">
        <v>50</v>
      </c>
      <c r="E66" s="17">
        <f>E65/D65*100</f>
        <v>100.19361084220716</v>
      </c>
      <c r="F66" s="17">
        <f>F65/E65*100</f>
        <v>101.44927536231884</v>
      </c>
      <c r="G66" s="17">
        <f>G65/F65*100</f>
        <v>102.85714285714285</v>
      </c>
      <c r="H66" s="17">
        <f>H65/G65*100</f>
        <v>104.16666666666667</v>
      </c>
    </row>
    <row r="67" spans="1:11" ht="14.25" customHeight="1" x14ac:dyDescent="0.25">
      <c r="A67" s="36" t="s">
        <v>133</v>
      </c>
      <c r="B67" s="33" t="s">
        <v>134</v>
      </c>
      <c r="C67" s="3" t="s">
        <v>190</v>
      </c>
      <c r="D67" s="17">
        <v>529.70000000000005</v>
      </c>
      <c r="E67" s="17">
        <v>519</v>
      </c>
      <c r="F67" s="17">
        <v>556</v>
      </c>
      <c r="G67" s="17">
        <v>610</v>
      </c>
      <c r="H67" s="17">
        <v>652</v>
      </c>
    </row>
    <row r="68" spans="1:11" ht="31.5" x14ac:dyDescent="0.25">
      <c r="A68" s="36"/>
      <c r="B68" s="34"/>
      <c r="C68" s="20" t="s">
        <v>205</v>
      </c>
      <c r="D68" s="17">
        <v>132.4</v>
      </c>
      <c r="E68" s="17">
        <f>E67/D67*100</f>
        <v>97.97998867283367</v>
      </c>
      <c r="F68" s="17">
        <f>F67/E67*100</f>
        <v>107.1290944123314</v>
      </c>
      <c r="G68" s="17">
        <f>G67/F67*100</f>
        <v>109.71223021582735</v>
      </c>
      <c r="H68" s="17">
        <f>H67/G67*100</f>
        <v>106.88524590163935</v>
      </c>
      <c r="I68" s="7"/>
      <c r="J68" s="7"/>
      <c r="K68" s="7"/>
    </row>
    <row r="69" spans="1:11" ht="15.75" customHeight="1" x14ac:dyDescent="0.25">
      <c r="A69" s="36" t="s">
        <v>135</v>
      </c>
      <c r="B69" s="33" t="s">
        <v>136</v>
      </c>
      <c r="C69" s="3" t="s">
        <v>190</v>
      </c>
      <c r="D69" s="17">
        <v>13863.3</v>
      </c>
      <c r="E69" s="17">
        <v>13800</v>
      </c>
      <c r="F69" s="17">
        <v>14130</v>
      </c>
      <c r="G69" s="17">
        <v>14582</v>
      </c>
      <c r="H69" s="17">
        <v>15000</v>
      </c>
      <c r="I69" s="7"/>
      <c r="J69" s="7"/>
      <c r="K69" s="7"/>
    </row>
    <row r="70" spans="1:11" ht="31.5" x14ac:dyDescent="0.25">
      <c r="A70" s="36"/>
      <c r="B70" s="34"/>
      <c r="C70" s="20" t="s">
        <v>205</v>
      </c>
      <c r="D70" s="17">
        <v>79.7</v>
      </c>
      <c r="E70" s="17">
        <f>E69/D69*100</f>
        <v>99.5433987578715</v>
      </c>
      <c r="F70" s="17">
        <f>F69/E69*100</f>
        <v>102.39130434782608</v>
      </c>
      <c r="G70" s="17">
        <f>G69/F69*100</f>
        <v>103.19886765746638</v>
      </c>
      <c r="H70" s="17">
        <f>H69/G69*100</f>
        <v>102.86654779865587</v>
      </c>
      <c r="I70" s="7"/>
      <c r="J70" s="7"/>
      <c r="K70" s="7"/>
    </row>
    <row r="71" spans="1:11" x14ac:dyDescent="0.25">
      <c r="A71" s="36" t="s">
        <v>137</v>
      </c>
      <c r="B71" s="33" t="s">
        <v>138</v>
      </c>
      <c r="C71" s="3" t="s">
        <v>190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7"/>
      <c r="J71" s="7"/>
      <c r="K71" s="7"/>
    </row>
    <row r="72" spans="1:11" ht="31.5" x14ac:dyDescent="0.25">
      <c r="A72" s="36"/>
      <c r="B72" s="34"/>
      <c r="C72" s="20" t="s">
        <v>205</v>
      </c>
      <c r="D72" s="17"/>
      <c r="E72" s="17"/>
      <c r="F72" s="17"/>
      <c r="G72" s="17"/>
      <c r="H72" s="17"/>
      <c r="I72" s="7"/>
      <c r="J72" s="7"/>
      <c r="K72" s="7"/>
    </row>
    <row r="73" spans="1:11" ht="14.25" customHeight="1" x14ac:dyDescent="0.25">
      <c r="A73" s="36" t="s">
        <v>139</v>
      </c>
      <c r="B73" s="33" t="s">
        <v>140</v>
      </c>
      <c r="C73" s="3" t="s">
        <v>190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7"/>
      <c r="J73" s="7"/>
      <c r="K73" s="7"/>
    </row>
    <row r="74" spans="1:11" s="7" customFormat="1" ht="31.5" x14ac:dyDescent="0.25">
      <c r="A74" s="36"/>
      <c r="B74" s="34"/>
      <c r="C74" s="20" t="s">
        <v>205</v>
      </c>
      <c r="D74" s="17"/>
      <c r="E74" s="17"/>
      <c r="F74" s="17"/>
      <c r="G74" s="17"/>
      <c r="H74" s="17"/>
      <c r="I74" s="1"/>
      <c r="J74" s="1"/>
      <c r="K74" s="1"/>
    </row>
    <row r="75" spans="1:11" s="7" customFormat="1" ht="14.25" customHeight="1" x14ac:dyDescent="0.25">
      <c r="A75" s="36" t="s">
        <v>141</v>
      </c>
      <c r="B75" s="33" t="s">
        <v>142</v>
      </c>
      <c r="C75" s="3" t="s">
        <v>190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"/>
      <c r="J75" s="1"/>
      <c r="K75" s="1"/>
    </row>
    <row r="76" spans="1:11" s="7" customFormat="1" ht="31.5" x14ac:dyDescent="0.25">
      <c r="A76" s="36"/>
      <c r="B76" s="34"/>
      <c r="C76" s="20" t="s">
        <v>205</v>
      </c>
      <c r="D76" s="17"/>
      <c r="E76" s="17"/>
      <c r="F76" s="17"/>
      <c r="G76" s="17"/>
      <c r="H76" s="17"/>
    </row>
    <row r="77" spans="1:11" s="7" customFormat="1" ht="64.5" customHeight="1" x14ac:dyDescent="0.25">
      <c r="A77" s="36">
        <v>4</v>
      </c>
      <c r="B77" s="33" t="s">
        <v>170</v>
      </c>
      <c r="C77" s="3" t="s">
        <v>190</v>
      </c>
      <c r="D77" s="17">
        <v>10095.200000000001</v>
      </c>
      <c r="E77" s="17">
        <v>9645</v>
      </c>
      <c r="F77" s="17">
        <v>9602</v>
      </c>
      <c r="G77" s="17">
        <v>10260</v>
      </c>
      <c r="H77" s="17">
        <v>11000</v>
      </c>
    </row>
    <row r="78" spans="1:11" s="7" customFormat="1" ht="31.5" x14ac:dyDescent="0.25">
      <c r="A78" s="36"/>
      <c r="B78" s="34"/>
      <c r="C78" s="20" t="s">
        <v>205</v>
      </c>
      <c r="D78" s="17">
        <v>100.8</v>
      </c>
      <c r="E78" s="17">
        <f>E77/D77*100</f>
        <v>95.54045486964101</v>
      </c>
      <c r="F78" s="17">
        <f>F77/E77*100</f>
        <v>99.554173146708138</v>
      </c>
      <c r="G78" s="17">
        <f>G77/F77*100</f>
        <v>106.85273901270568</v>
      </c>
      <c r="H78" s="17">
        <f>H77/G77*100</f>
        <v>107.21247563352827</v>
      </c>
    </row>
    <row r="79" spans="1:11" s="7" customFormat="1" ht="81" customHeight="1" x14ac:dyDescent="0.25">
      <c r="A79" s="36" t="s">
        <v>70</v>
      </c>
      <c r="B79" s="33" t="s">
        <v>171</v>
      </c>
      <c r="C79" s="3" t="s">
        <v>190</v>
      </c>
      <c r="D79" s="17">
        <v>1093.7</v>
      </c>
      <c r="E79" s="17">
        <v>1148</v>
      </c>
      <c r="F79" s="17">
        <v>1170</v>
      </c>
      <c r="G79" s="17">
        <v>1190</v>
      </c>
      <c r="H79" s="17">
        <v>1216</v>
      </c>
    </row>
    <row r="80" spans="1:11" ht="31.5" x14ac:dyDescent="0.25">
      <c r="A80" s="36"/>
      <c r="B80" s="34"/>
      <c r="C80" s="20" t="s">
        <v>205</v>
      </c>
      <c r="D80" s="17">
        <v>299.39999999999998</v>
      </c>
      <c r="E80" s="17">
        <f>E79/D79*100</f>
        <v>104.96479839078357</v>
      </c>
      <c r="F80" s="17">
        <f>F79/E79*100</f>
        <v>101.91637630662021</v>
      </c>
      <c r="G80" s="17">
        <f>G79/F79*100</f>
        <v>101.7094017094017</v>
      </c>
      <c r="H80" s="17">
        <f>H79/G79*100</f>
        <v>102.18487394957982</v>
      </c>
      <c r="I80" s="7"/>
      <c r="J80" s="7"/>
      <c r="K80" s="7"/>
    </row>
    <row r="81" spans="1:11" x14ac:dyDescent="0.25">
      <c r="A81" s="6" t="s">
        <v>14</v>
      </c>
      <c r="B81" s="35" t="s">
        <v>18</v>
      </c>
      <c r="C81" s="35"/>
      <c r="D81" s="35"/>
      <c r="E81" s="35"/>
      <c r="F81" s="35"/>
      <c r="G81" s="35"/>
      <c r="H81" s="35"/>
      <c r="I81" s="7"/>
      <c r="J81" s="7"/>
      <c r="K81" s="7"/>
    </row>
    <row r="82" spans="1:11" s="7" customFormat="1" x14ac:dyDescent="0.25">
      <c r="A82" s="36">
        <v>1</v>
      </c>
      <c r="B82" s="45" t="s">
        <v>162</v>
      </c>
      <c r="C82" s="3" t="s">
        <v>190</v>
      </c>
      <c r="D82" s="17">
        <f>D84+D86</f>
        <v>34070.400000000001</v>
      </c>
      <c r="E82" s="17">
        <f>E84+E86</f>
        <v>40036.400000000001</v>
      </c>
      <c r="F82" s="17">
        <f>F84+F86</f>
        <v>42891.1</v>
      </c>
      <c r="G82" s="17">
        <f>G84+G86</f>
        <v>46837.4</v>
      </c>
      <c r="H82" s="17">
        <f>H84+H86</f>
        <v>51092.3</v>
      </c>
      <c r="I82" s="1"/>
      <c r="J82" s="1"/>
      <c r="K82" s="1"/>
    </row>
    <row r="83" spans="1:11" s="7" customFormat="1" ht="31.5" x14ac:dyDescent="0.25">
      <c r="A83" s="36"/>
      <c r="B83" s="46"/>
      <c r="C83" s="20" t="s">
        <v>205</v>
      </c>
      <c r="D83" s="17">
        <v>126</v>
      </c>
      <c r="E83" s="17">
        <f>E82/D82*100</f>
        <v>117.51080116464732</v>
      </c>
      <c r="F83" s="17">
        <f>F82/E82*100</f>
        <v>107.1302614620695</v>
      </c>
      <c r="G83" s="17">
        <f>G82/F82*100</f>
        <v>109.20074327774294</v>
      </c>
      <c r="H83" s="17">
        <f>H82/G82*100</f>
        <v>109.08440690559253</v>
      </c>
      <c r="I83" s="1"/>
      <c r="J83" s="1"/>
      <c r="K83" s="1"/>
    </row>
    <row r="84" spans="1:11" s="7" customFormat="1" x14ac:dyDescent="0.25">
      <c r="A84" s="36" t="s">
        <v>38</v>
      </c>
      <c r="B84" s="45" t="s">
        <v>85</v>
      </c>
      <c r="C84" s="3" t="s">
        <v>190</v>
      </c>
      <c r="D84" s="17">
        <v>107.1</v>
      </c>
      <c r="E84" s="17">
        <v>119.6</v>
      </c>
      <c r="F84" s="17">
        <v>128.4</v>
      </c>
      <c r="G84" s="17">
        <v>139.5</v>
      </c>
      <c r="H84" s="17">
        <v>97.5</v>
      </c>
      <c r="I84" s="1"/>
      <c r="J84" s="1"/>
      <c r="K84" s="1"/>
    </row>
    <row r="85" spans="1:11" s="7" customFormat="1" ht="31.5" x14ac:dyDescent="0.25">
      <c r="A85" s="36"/>
      <c r="B85" s="46"/>
      <c r="C85" s="20" t="s">
        <v>205</v>
      </c>
      <c r="D85" s="17">
        <v>100</v>
      </c>
      <c r="E85" s="17">
        <f>E84/D84*100</f>
        <v>111.67133520074697</v>
      </c>
      <c r="F85" s="17">
        <f>F84/E84*100</f>
        <v>107.35785953177259</v>
      </c>
      <c r="G85" s="17">
        <f>G84/F84*100</f>
        <v>108.64485981308411</v>
      </c>
      <c r="H85" s="17">
        <f>H84/G84*100</f>
        <v>69.892473118279568</v>
      </c>
      <c r="I85" s="1"/>
      <c r="J85" s="1"/>
      <c r="K85" s="1"/>
    </row>
    <row r="86" spans="1:11" x14ac:dyDescent="0.25">
      <c r="A86" s="36" t="s">
        <v>39</v>
      </c>
      <c r="B86" s="45" t="s">
        <v>86</v>
      </c>
      <c r="C86" s="3" t="s">
        <v>190</v>
      </c>
      <c r="D86" s="17">
        <v>33963.300000000003</v>
      </c>
      <c r="E86" s="17">
        <v>39916.800000000003</v>
      </c>
      <c r="F86" s="17">
        <v>42762.7</v>
      </c>
      <c r="G86" s="17">
        <v>46697.9</v>
      </c>
      <c r="H86" s="17">
        <v>50994.8</v>
      </c>
    </row>
    <row r="87" spans="1:11" ht="31.5" x14ac:dyDescent="0.25">
      <c r="A87" s="36"/>
      <c r="B87" s="46"/>
      <c r="C87" s="20" t="s">
        <v>205</v>
      </c>
      <c r="D87" s="17">
        <v>126</v>
      </c>
      <c r="E87" s="17">
        <f>E86/D86*100</f>
        <v>117.52921535893155</v>
      </c>
      <c r="F87" s="17">
        <f>F86/E86*100</f>
        <v>107.12957952541285</v>
      </c>
      <c r="G87" s="17">
        <f>G86/F86*100</f>
        <v>109.20241238275415</v>
      </c>
      <c r="H87" s="17">
        <f>H86/G86*100</f>
        <v>109.20148443506025</v>
      </c>
    </row>
    <row r="88" spans="1:11" x14ac:dyDescent="0.25">
      <c r="A88" s="6" t="s">
        <v>17</v>
      </c>
      <c r="B88" s="23" t="s">
        <v>24</v>
      </c>
      <c r="C88" s="5"/>
      <c r="D88" s="5"/>
      <c r="E88" s="5"/>
      <c r="F88" s="5"/>
      <c r="G88" s="5"/>
      <c r="H88" s="5"/>
    </row>
    <row r="89" spans="1:11" ht="21.75" customHeight="1" x14ac:dyDescent="0.25">
      <c r="A89" s="41">
        <v>1</v>
      </c>
      <c r="B89" s="45" t="s">
        <v>149</v>
      </c>
      <c r="C89" s="3" t="s">
        <v>190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</row>
    <row r="90" spans="1:11" ht="31.5" x14ac:dyDescent="0.25">
      <c r="A90" s="42"/>
      <c r="B90" s="46"/>
      <c r="C90" s="20" t="s">
        <v>205</v>
      </c>
      <c r="D90" s="17"/>
      <c r="E90" s="17"/>
      <c r="F90" s="17"/>
      <c r="G90" s="17"/>
      <c r="H90" s="17"/>
    </row>
    <row r="91" spans="1:11" ht="31.5" x14ac:dyDescent="0.25">
      <c r="A91" s="10">
        <v>2</v>
      </c>
      <c r="B91" s="27" t="s">
        <v>72</v>
      </c>
      <c r="C91" s="3" t="s">
        <v>27</v>
      </c>
      <c r="D91" s="17">
        <v>106505</v>
      </c>
      <c r="E91" s="17">
        <v>120200</v>
      </c>
      <c r="F91" s="17">
        <v>87470</v>
      </c>
      <c r="G91" s="17">
        <v>97090</v>
      </c>
      <c r="H91" s="17">
        <v>107760</v>
      </c>
    </row>
    <row r="92" spans="1:11" ht="31.5" x14ac:dyDescent="0.25">
      <c r="A92" s="10" t="s">
        <v>54</v>
      </c>
      <c r="B92" s="27" t="s">
        <v>188</v>
      </c>
      <c r="C92" s="3" t="s">
        <v>27</v>
      </c>
      <c r="D92" s="17">
        <v>95325</v>
      </c>
      <c r="E92" s="17">
        <v>104400</v>
      </c>
      <c r="F92" s="17">
        <v>83163</v>
      </c>
      <c r="G92" s="17">
        <v>92311</v>
      </c>
      <c r="H92" s="17">
        <v>102465</v>
      </c>
    </row>
    <row r="93" spans="1:11" ht="31.5" x14ac:dyDescent="0.25">
      <c r="A93" s="10">
        <v>3</v>
      </c>
      <c r="B93" s="27" t="s">
        <v>150</v>
      </c>
      <c r="C93" s="3" t="s">
        <v>28</v>
      </c>
      <c r="D93" s="17">
        <v>28.41</v>
      </c>
      <c r="E93" s="17">
        <v>29.6</v>
      </c>
      <c r="F93" s="17">
        <v>30</v>
      </c>
      <c r="G93" s="17">
        <v>30.9</v>
      </c>
      <c r="H93" s="17">
        <v>31.9</v>
      </c>
    </row>
    <row r="94" spans="1:11" x14ac:dyDescent="0.25">
      <c r="A94" s="6" t="s">
        <v>19</v>
      </c>
      <c r="B94" s="23" t="s">
        <v>30</v>
      </c>
      <c r="C94" s="5"/>
      <c r="D94" s="5"/>
      <c r="E94" s="5"/>
      <c r="F94" s="5"/>
      <c r="G94" s="5"/>
      <c r="H94" s="5"/>
    </row>
    <row r="95" spans="1:11" ht="31.5" x14ac:dyDescent="0.25">
      <c r="A95" s="10" t="s">
        <v>143</v>
      </c>
      <c r="B95" s="27" t="s">
        <v>82</v>
      </c>
      <c r="C95" s="3" t="s">
        <v>77</v>
      </c>
      <c r="D95" s="17">
        <v>37.5</v>
      </c>
      <c r="E95" s="17">
        <v>37.5</v>
      </c>
      <c r="F95" s="17">
        <v>37.5</v>
      </c>
      <c r="G95" s="17">
        <v>37.5</v>
      </c>
      <c r="H95" s="17">
        <v>37.5</v>
      </c>
    </row>
    <row r="96" spans="1:11" ht="47.25" x14ac:dyDescent="0.25">
      <c r="A96" s="28" t="s">
        <v>67</v>
      </c>
      <c r="B96" s="27" t="s">
        <v>173</v>
      </c>
      <c r="C96" s="3" t="s">
        <v>77</v>
      </c>
      <c r="D96" s="17">
        <v>37.5</v>
      </c>
      <c r="E96" s="17">
        <v>37.5</v>
      </c>
      <c r="F96" s="17">
        <v>37.5</v>
      </c>
      <c r="G96" s="17">
        <v>37.5</v>
      </c>
      <c r="H96" s="17">
        <v>37.5</v>
      </c>
    </row>
    <row r="97" spans="1:8" ht="63" x14ac:dyDescent="0.25">
      <c r="A97" s="28" t="s">
        <v>68</v>
      </c>
      <c r="B97" s="27" t="s">
        <v>172</v>
      </c>
      <c r="C97" s="3" t="s">
        <v>7</v>
      </c>
      <c r="D97" s="17">
        <f>D96/D95*100</f>
        <v>100</v>
      </c>
      <c r="E97" s="17">
        <f>E96/E95*100</f>
        <v>100</v>
      </c>
      <c r="F97" s="17">
        <f>F96/F95*100</f>
        <v>100</v>
      </c>
      <c r="G97" s="17">
        <f>G96/G95*100</f>
        <v>100</v>
      </c>
      <c r="H97" s="17">
        <f>H96/H95*100</f>
        <v>100</v>
      </c>
    </row>
    <row r="98" spans="1:8" x14ac:dyDescent="0.25">
      <c r="A98" s="6" t="s">
        <v>20</v>
      </c>
      <c r="B98" s="23" t="s">
        <v>21</v>
      </c>
      <c r="C98" s="5"/>
      <c r="D98" s="5"/>
      <c r="E98" s="5"/>
      <c r="F98" s="5"/>
      <c r="G98" s="5"/>
      <c r="H98" s="5"/>
    </row>
    <row r="99" spans="1:8" x14ac:dyDescent="0.25">
      <c r="A99" s="43">
        <v>1</v>
      </c>
      <c r="B99" s="44" t="s">
        <v>167</v>
      </c>
      <c r="C99" s="3" t="s">
        <v>190</v>
      </c>
      <c r="D99" s="17">
        <v>14657.1</v>
      </c>
      <c r="E99" s="17">
        <v>16122.8</v>
      </c>
      <c r="F99" s="17">
        <v>17750</v>
      </c>
      <c r="G99" s="17">
        <v>18700</v>
      </c>
      <c r="H99" s="17">
        <v>19800</v>
      </c>
    </row>
    <row r="100" spans="1:8" ht="31.5" x14ac:dyDescent="0.25">
      <c r="A100" s="43"/>
      <c r="B100" s="44"/>
      <c r="C100" s="20" t="s">
        <v>205</v>
      </c>
      <c r="D100" s="17">
        <v>109</v>
      </c>
      <c r="E100" s="17">
        <f>E99/D99*100</f>
        <v>109.99993177367963</v>
      </c>
      <c r="F100" s="17">
        <f>F99/E99*100</f>
        <v>110.09253975736225</v>
      </c>
      <c r="G100" s="17">
        <f>G99/F99*100</f>
        <v>105.35211267605634</v>
      </c>
      <c r="H100" s="17">
        <f>H99/G99*100</f>
        <v>105.88235294117648</v>
      </c>
    </row>
    <row r="101" spans="1:8" x14ac:dyDescent="0.25">
      <c r="A101" s="37" t="s">
        <v>67</v>
      </c>
      <c r="B101" s="38" t="s">
        <v>73</v>
      </c>
      <c r="C101" s="3" t="s">
        <v>190</v>
      </c>
      <c r="D101" s="17">
        <v>5033.3</v>
      </c>
      <c r="E101" s="17">
        <v>5486.6</v>
      </c>
      <c r="F101" s="17">
        <v>5738.7</v>
      </c>
      <c r="G101" s="17">
        <v>6002.6</v>
      </c>
      <c r="H101" s="17">
        <v>6242.7</v>
      </c>
    </row>
    <row r="102" spans="1:8" ht="31.5" x14ac:dyDescent="0.25">
      <c r="A102" s="37"/>
      <c r="B102" s="38"/>
      <c r="C102" s="20" t="s">
        <v>205</v>
      </c>
      <c r="D102" s="17">
        <v>107.2</v>
      </c>
      <c r="E102" s="17">
        <f>E101/D101*100</f>
        <v>109.0060199074166</v>
      </c>
      <c r="F102" s="17">
        <f>F101/E101*100</f>
        <v>104.59483104290453</v>
      </c>
      <c r="G102" s="17">
        <f>G101/F101*100</f>
        <v>104.59860247094291</v>
      </c>
      <c r="H102" s="17">
        <f>H101/G101*100</f>
        <v>103.9999333622097</v>
      </c>
    </row>
    <row r="103" spans="1:8" x14ac:dyDescent="0.25">
      <c r="A103" s="31" t="s">
        <v>68</v>
      </c>
      <c r="B103" s="33" t="s">
        <v>207</v>
      </c>
      <c r="C103" s="3" t="s">
        <v>190</v>
      </c>
      <c r="D103" s="17">
        <v>61.4</v>
      </c>
      <c r="E103" s="17">
        <v>67.5</v>
      </c>
      <c r="F103" s="17">
        <v>71.8</v>
      </c>
      <c r="G103" s="17">
        <v>74.900000000000006</v>
      </c>
      <c r="H103" s="17">
        <v>78.099999999999994</v>
      </c>
    </row>
    <row r="104" spans="1:8" ht="31.5" x14ac:dyDescent="0.25">
      <c r="A104" s="32"/>
      <c r="B104" s="34"/>
      <c r="C104" s="20" t="s">
        <v>205</v>
      </c>
      <c r="D104" s="17">
        <v>122.5</v>
      </c>
      <c r="E104" s="17">
        <f>E103/D103*100</f>
        <v>109.93485342019544</v>
      </c>
      <c r="F104" s="17">
        <f>F103/E103*100</f>
        <v>106.37037037037035</v>
      </c>
      <c r="G104" s="17">
        <f>G103/F103*100</f>
        <v>104.31754874651811</v>
      </c>
      <c r="H104" s="17">
        <f>H103/G103*100</f>
        <v>104.2723631508678</v>
      </c>
    </row>
    <row r="105" spans="1:8" x14ac:dyDescent="0.25">
      <c r="A105" s="6" t="s">
        <v>22</v>
      </c>
      <c r="B105" s="23" t="s">
        <v>197</v>
      </c>
      <c r="C105" s="20"/>
      <c r="D105" s="17"/>
      <c r="E105" s="17"/>
      <c r="F105" s="17"/>
      <c r="G105" s="17"/>
      <c r="H105" s="17"/>
    </row>
    <row r="106" spans="1:8" ht="31.5" x14ac:dyDescent="0.25">
      <c r="A106" s="25" t="s">
        <v>143</v>
      </c>
      <c r="B106" s="27" t="s">
        <v>185</v>
      </c>
      <c r="C106" s="3" t="s">
        <v>186</v>
      </c>
      <c r="D106" s="17">
        <v>3469</v>
      </c>
      <c r="E106" s="17">
        <v>3500</v>
      </c>
      <c r="F106" s="17">
        <v>3525</v>
      </c>
      <c r="G106" s="17">
        <v>3560</v>
      </c>
      <c r="H106" s="17">
        <v>3600</v>
      </c>
    </row>
    <row r="107" spans="1:8" ht="63" x14ac:dyDescent="0.25">
      <c r="A107" s="25" t="s">
        <v>67</v>
      </c>
      <c r="B107" s="27" t="s">
        <v>198</v>
      </c>
      <c r="C107" s="3" t="s">
        <v>189</v>
      </c>
      <c r="D107" s="17">
        <v>11455</v>
      </c>
      <c r="E107" s="17">
        <v>11642</v>
      </c>
      <c r="F107" s="17">
        <v>11750</v>
      </c>
      <c r="G107" s="17">
        <v>11830</v>
      </c>
      <c r="H107" s="17">
        <v>11900</v>
      </c>
    </row>
    <row r="108" spans="1:8" ht="31.5" x14ac:dyDescent="0.25">
      <c r="A108" s="25" t="s">
        <v>68</v>
      </c>
      <c r="B108" s="27" t="s">
        <v>187</v>
      </c>
      <c r="C108" s="3" t="s">
        <v>190</v>
      </c>
      <c r="D108" s="17">
        <v>8203.2999999999993</v>
      </c>
      <c r="E108" s="17">
        <v>7629</v>
      </c>
      <c r="F108" s="17">
        <v>7819.7</v>
      </c>
      <c r="G108" s="17">
        <v>8132.5</v>
      </c>
      <c r="H108" s="17">
        <v>8457.7999999999993</v>
      </c>
    </row>
    <row r="109" spans="1:8" x14ac:dyDescent="0.25">
      <c r="A109" s="9" t="s">
        <v>26</v>
      </c>
      <c r="B109" s="18" t="s">
        <v>23</v>
      </c>
      <c r="C109" s="19"/>
      <c r="D109" s="19"/>
      <c r="E109" s="19"/>
      <c r="F109" s="19"/>
      <c r="G109" s="19"/>
      <c r="H109" s="19"/>
    </row>
    <row r="110" spans="1:8" x14ac:dyDescent="0.25">
      <c r="A110" s="39">
        <v>1</v>
      </c>
      <c r="B110" s="33" t="s">
        <v>204</v>
      </c>
      <c r="C110" s="3" t="s">
        <v>190</v>
      </c>
      <c r="D110" s="17">
        <v>10124.5</v>
      </c>
      <c r="E110" s="17">
        <v>10563.9</v>
      </c>
      <c r="F110" s="17">
        <v>11300</v>
      </c>
      <c r="G110" s="17">
        <v>12100</v>
      </c>
      <c r="H110" s="17">
        <v>13000</v>
      </c>
    </row>
    <row r="111" spans="1:8" ht="31.5" x14ac:dyDescent="0.25">
      <c r="A111" s="39"/>
      <c r="B111" s="34"/>
      <c r="C111" s="20" t="s">
        <v>205</v>
      </c>
      <c r="D111" s="17">
        <v>150.6</v>
      </c>
      <c r="E111" s="17">
        <f>E110/D110*100</f>
        <v>104.33996740579781</v>
      </c>
      <c r="F111" s="17">
        <f>F110/E110*100</f>
        <v>106.96807050426453</v>
      </c>
      <c r="G111" s="17">
        <f>G110/F110*100</f>
        <v>107.07964601769913</v>
      </c>
      <c r="H111" s="17">
        <f>H110/G110*100</f>
        <v>107.43801652892562</v>
      </c>
    </row>
    <row r="112" spans="1:8" ht="31.5" x14ac:dyDescent="0.25">
      <c r="A112" s="29" t="s">
        <v>67</v>
      </c>
      <c r="B112" s="26" t="s">
        <v>152</v>
      </c>
      <c r="C112" s="20"/>
      <c r="D112" s="17"/>
      <c r="E112" s="17"/>
      <c r="F112" s="17"/>
      <c r="G112" s="17"/>
      <c r="H112" s="17"/>
    </row>
    <row r="113" spans="1:8" ht="31.5" x14ac:dyDescent="0.25">
      <c r="A113" s="29" t="s">
        <v>54</v>
      </c>
      <c r="B113" s="26" t="s">
        <v>87</v>
      </c>
      <c r="C113" s="3" t="s">
        <v>190</v>
      </c>
      <c r="D113" s="17">
        <v>2915.6</v>
      </c>
      <c r="E113" s="17">
        <v>2300</v>
      </c>
      <c r="F113" s="17">
        <v>2300</v>
      </c>
      <c r="G113" s="17">
        <v>2300</v>
      </c>
      <c r="H113" s="17">
        <v>2300</v>
      </c>
    </row>
    <row r="114" spans="1:8" x14ac:dyDescent="0.25">
      <c r="A114" s="29" t="s">
        <v>55</v>
      </c>
      <c r="B114" s="26" t="s">
        <v>88</v>
      </c>
      <c r="C114" s="3" t="s">
        <v>190</v>
      </c>
      <c r="D114" s="17"/>
      <c r="E114" s="17"/>
      <c r="F114" s="17"/>
      <c r="G114" s="17"/>
      <c r="H114" s="17"/>
    </row>
    <row r="115" spans="1:8" x14ac:dyDescent="0.25">
      <c r="A115" s="29" t="s">
        <v>56</v>
      </c>
      <c r="B115" s="26" t="s">
        <v>89</v>
      </c>
      <c r="C115" s="3" t="s">
        <v>190</v>
      </c>
      <c r="D115" s="17">
        <v>2819.2</v>
      </c>
      <c r="E115" s="17">
        <v>2678</v>
      </c>
      <c r="F115" s="17">
        <v>2700</v>
      </c>
      <c r="G115" s="17">
        <v>2750</v>
      </c>
      <c r="H115" s="17">
        <v>2800</v>
      </c>
    </row>
    <row r="116" spans="1:8" ht="31.5" x14ac:dyDescent="0.25">
      <c r="A116" s="29" t="s">
        <v>57</v>
      </c>
      <c r="B116" s="26" t="s">
        <v>90</v>
      </c>
      <c r="C116" s="3" t="s">
        <v>190</v>
      </c>
      <c r="D116" s="17">
        <v>3507.4</v>
      </c>
      <c r="E116" s="17">
        <v>3668.7</v>
      </c>
      <c r="F116" s="17">
        <v>3700</v>
      </c>
      <c r="G116" s="17">
        <v>3750</v>
      </c>
      <c r="H116" s="17">
        <v>3700</v>
      </c>
    </row>
    <row r="117" spans="1:8" ht="47.25" x14ac:dyDescent="0.25">
      <c r="A117" s="29" t="s">
        <v>59</v>
      </c>
      <c r="B117" s="26" t="s">
        <v>91</v>
      </c>
      <c r="C117" s="3" t="s">
        <v>190</v>
      </c>
      <c r="D117" s="17">
        <v>82.5</v>
      </c>
      <c r="E117" s="17">
        <v>320</v>
      </c>
      <c r="F117" s="17">
        <v>350</v>
      </c>
      <c r="G117" s="17">
        <v>150</v>
      </c>
      <c r="H117" s="17">
        <v>150</v>
      </c>
    </row>
    <row r="118" spans="1:8" x14ac:dyDescent="0.25">
      <c r="A118" s="29" t="s">
        <v>60</v>
      </c>
      <c r="B118" s="26" t="s">
        <v>92</v>
      </c>
      <c r="C118" s="3" t="s">
        <v>190</v>
      </c>
      <c r="D118" s="17"/>
      <c r="E118" s="17"/>
      <c r="F118" s="17"/>
      <c r="G118" s="17"/>
      <c r="H118" s="17"/>
    </row>
    <row r="119" spans="1:8" ht="47.25" x14ac:dyDescent="0.25">
      <c r="A119" s="29" t="s">
        <v>61</v>
      </c>
      <c r="B119" s="26" t="s">
        <v>93</v>
      </c>
      <c r="C119" s="3" t="s">
        <v>190</v>
      </c>
      <c r="D119" s="17">
        <v>115.3</v>
      </c>
      <c r="E119" s="17">
        <v>126.6</v>
      </c>
      <c r="F119" s="17">
        <v>130</v>
      </c>
      <c r="G119" s="17">
        <v>140</v>
      </c>
      <c r="H119" s="17">
        <v>145</v>
      </c>
    </row>
    <row r="120" spans="1:8" ht="31.5" x14ac:dyDescent="0.25">
      <c r="A120" s="29" t="s">
        <v>62</v>
      </c>
      <c r="B120" s="26" t="s">
        <v>94</v>
      </c>
      <c r="C120" s="3" t="s">
        <v>190</v>
      </c>
      <c r="D120" s="17"/>
      <c r="E120" s="17"/>
      <c r="F120" s="17"/>
      <c r="G120" s="17"/>
      <c r="H120" s="17"/>
    </row>
    <row r="121" spans="1:8" x14ac:dyDescent="0.25">
      <c r="A121" s="29" t="s">
        <v>63</v>
      </c>
      <c r="B121" s="26" t="s">
        <v>95</v>
      </c>
      <c r="C121" s="3" t="s">
        <v>190</v>
      </c>
      <c r="D121" s="17">
        <v>152.1</v>
      </c>
      <c r="E121" s="17">
        <v>138</v>
      </c>
      <c r="F121" s="17">
        <v>140</v>
      </c>
      <c r="G121" s="17">
        <v>142</v>
      </c>
      <c r="H121" s="17">
        <v>145</v>
      </c>
    </row>
    <row r="122" spans="1:8" ht="31.5" x14ac:dyDescent="0.25">
      <c r="A122" s="29" t="s">
        <v>64</v>
      </c>
      <c r="B122" s="26" t="s">
        <v>96</v>
      </c>
      <c r="C122" s="3" t="s">
        <v>190</v>
      </c>
      <c r="D122" s="17">
        <v>161.80000000000001</v>
      </c>
      <c r="E122" s="17">
        <v>150</v>
      </c>
      <c r="F122" s="17">
        <v>150</v>
      </c>
      <c r="G122" s="17">
        <v>150</v>
      </c>
      <c r="H122" s="17">
        <v>150</v>
      </c>
    </row>
    <row r="123" spans="1:8" x14ac:dyDescent="0.25">
      <c r="A123" s="29" t="s">
        <v>153</v>
      </c>
      <c r="B123" s="26" t="s">
        <v>97</v>
      </c>
      <c r="C123" s="3" t="s">
        <v>190</v>
      </c>
      <c r="D123" s="17"/>
      <c r="E123" s="17"/>
      <c r="F123" s="17"/>
      <c r="G123" s="17"/>
      <c r="H123" s="17"/>
    </row>
    <row r="124" spans="1:8" ht="31.5" x14ac:dyDescent="0.25">
      <c r="A124" s="29" t="s">
        <v>154</v>
      </c>
      <c r="B124" s="26" t="s">
        <v>98</v>
      </c>
      <c r="C124" s="3" t="s">
        <v>190</v>
      </c>
      <c r="D124" s="17">
        <v>24.6</v>
      </c>
      <c r="E124" s="17">
        <v>46</v>
      </c>
      <c r="F124" s="17">
        <v>45</v>
      </c>
      <c r="G124" s="17">
        <v>45</v>
      </c>
      <c r="H124" s="17">
        <v>45</v>
      </c>
    </row>
    <row r="125" spans="1:8" ht="31.5" x14ac:dyDescent="0.25">
      <c r="A125" s="29" t="s">
        <v>155</v>
      </c>
      <c r="B125" s="26" t="s">
        <v>99</v>
      </c>
      <c r="C125" s="3" t="s">
        <v>190</v>
      </c>
      <c r="D125" s="17">
        <v>78.599999999999994</v>
      </c>
      <c r="E125" s="17">
        <v>2</v>
      </c>
      <c r="F125" s="17">
        <v>10</v>
      </c>
      <c r="G125" s="17">
        <v>10</v>
      </c>
      <c r="H125" s="17">
        <v>10</v>
      </c>
    </row>
    <row r="126" spans="1:8" ht="31.5" x14ac:dyDescent="0.25">
      <c r="A126" s="29" t="s">
        <v>156</v>
      </c>
      <c r="B126" s="26" t="s">
        <v>100</v>
      </c>
      <c r="C126" s="3" t="s">
        <v>190</v>
      </c>
      <c r="D126" s="17"/>
      <c r="E126" s="17"/>
      <c r="F126" s="17"/>
      <c r="G126" s="17"/>
      <c r="H126" s="17"/>
    </row>
    <row r="127" spans="1:8" ht="47.25" x14ac:dyDescent="0.25">
      <c r="A127" s="29" t="s">
        <v>157</v>
      </c>
      <c r="B127" s="26" t="s">
        <v>101</v>
      </c>
      <c r="C127" s="3" t="s">
        <v>190</v>
      </c>
      <c r="D127" s="17">
        <v>145.1</v>
      </c>
      <c r="E127" s="17">
        <v>170</v>
      </c>
      <c r="F127" s="17">
        <v>170</v>
      </c>
      <c r="G127" s="17">
        <v>220</v>
      </c>
      <c r="H127" s="17">
        <v>220</v>
      </c>
    </row>
    <row r="128" spans="1:8" x14ac:dyDescent="0.25">
      <c r="A128" s="29" t="s">
        <v>158</v>
      </c>
      <c r="B128" s="26" t="s">
        <v>102</v>
      </c>
      <c r="C128" s="3" t="s">
        <v>190</v>
      </c>
      <c r="D128" s="17">
        <v>31.6</v>
      </c>
      <c r="E128" s="17">
        <v>55.3</v>
      </c>
      <c r="F128" s="17">
        <v>56</v>
      </c>
      <c r="G128" s="17">
        <v>56</v>
      </c>
      <c r="H128" s="17">
        <v>57</v>
      </c>
    </row>
    <row r="129" spans="1:8" ht="31.5" x14ac:dyDescent="0.25">
      <c r="A129" s="29" t="s">
        <v>159</v>
      </c>
      <c r="B129" s="26" t="s">
        <v>103</v>
      </c>
      <c r="C129" s="3" t="s">
        <v>190</v>
      </c>
      <c r="D129" s="17">
        <v>70</v>
      </c>
      <c r="E129" s="17">
        <v>52</v>
      </c>
      <c r="F129" s="17">
        <v>50</v>
      </c>
      <c r="G129" s="17">
        <v>60</v>
      </c>
      <c r="H129" s="17">
        <v>60</v>
      </c>
    </row>
    <row r="130" spans="1:8" ht="31.5" x14ac:dyDescent="0.25">
      <c r="A130" s="29" t="s">
        <v>160</v>
      </c>
      <c r="B130" s="26" t="s">
        <v>104</v>
      </c>
      <c r="C130" s="3" t="s">
        <v>190</v>
      </c>
      <c r="D130" s="17">
        <v>13.4</v>
      </c>
      <c r="E130" s="17">
        <v>14.6</v>
      </c>
      <c r="F130" s="17">
        <v>12</v>
      </c>
      <c r="G130" s="17">
        <v>15</v>
      </c>
      <c r="H130" s="17">
        <v>15</v>
      </c>
    </row>
    <row r="131" spans="1:8" x14ac:dyDescent="0.25">
      <c r="A131" s="29" t="s">
        <v>161</v>
      </c>
      <c r="B131" s="26" t="s">
        <v>105</v>
      </c>
      <c r="C131" s="3" t="s">
        <v>190</v>
      </c>
      <c r="D131" s="17">
        <f>D110-SUM(D113:D130)</f>
        <v>7.3000000000010914</v>
      </c>
      <c r="E131" s="17">
        <f>E110-SUM(E113:E130)</f>
        <v>842.69999999999891</v>
      </c>
      <c r="F131" s="17">
        <f>F110-SUM(F113:F130)</f>
        <v>1487</v>
      </c>
      <c r="G131" s="17">
        <f>G110-SUM(G113:G130)</f>
        <v>2312</v>
      </c>
      <c r="H131" s="17">
        <f>H110-SUM(H113:H130)</f>
        <v>3203</v>
      </c>
    </row>
    <row r="132" spans="1:8" ht="31.5" x14ac:dyDescent="0.25">
      <c r="A132" s="10" t="s">
        <v>68</v>
      </c>
      <c r="B132" s="27" t="s">
        <v>148</v>
      </c>
      <c r="C132" s="3" t="s">
        <v>190</v>
      </c>
      <c r="D132" s="17">
        <f>D110</f>
        <v>10124.5</v>
      </c>
      <c r="E132" s="17">
        <f>E110</f>
        <v>10563.9</v>
      </c>
      <c r="F132" s="17">
        <f>F110</f>
        <v>11300</v>
      </c>
      <c r="G132" s="17">
        <f>G110</f>
        <v>12100</v>
      </c>
      <c r="H132" s="17">
        <f>H110</f>
        <v>13000</v>
      </c>
    </row>
    <row r="133" spans="1:8" x14ac:dyDescent="0.25">
      <c r="A133" s="10" t="s">
        <v>40</v>
      </c>
      <c r="B133" s="27" t="s">
        <v>79</v>
      </c>
      <c r="C133" s="3" t="s">
        <v>190</v>
      </c>
      <c r="D133" s="17">
        <v>7792.1</v>
      </c>
      <c r="E133" s="17">
        <v>7328</v>
      </c>
      <c r="F133" s="17">
        <v>7392</v>
      </c>
      <c r="G133" s="17">
        <v>7500</v>
      </c>
      <c r="H133" s="17">
        <v>7550</v>
      </c>
    </row>
    <row r="134" spans="1:8" x14ac:dyDescent="0.25">
      <c r="A134" s="10" t="s">
        <v>41</v>
      </c>
      <c r="B134" s="27" t="s">
        <v>25</v>
      </c>
      <c r="C134" s="3" t="s">
        <v>190</v>
      </c>
      <c r="D134" s="17">
        <f>D132-D133</f>
        <v>2332.3999999999996</v>
      </c>
      <c r="E134" s="17">
        <f>E132-E133</f>
        <v>3235.8999999999996</v>
      </c>
      <c r="F134" s="17">
        <f>F132-F133</f>
        <v>3908</v>
      </c>
      <c r="G134" s="17">
        <f>G132-G133</f>
        <v>4600</v>
      </c>
      <c r="H134" s="17">
        <f>H132-H133</f>
        <v>5450</v>
      </c>
    </row>
    <row r="135" spans="1:8" x14ac:dyDescent="0.25">
      <c r="A135" s="10" t="s">
        <v>71</v>
      </c>
      <c r="B135" s="27" t="s">
        <v>176</v>
      </c>
      <c r="C135" s="3" t="s">
        <v>190</v>
      </c>
      <c r="D135" s="17">
        <f>D136+D137+D138</f>
        <v>518</v>
      </c>
      <c r="E135" s="17">
        <f>E136+E137+E138</f>
        <v>669.6</v>
      </c>
      <c r="F135" s="17">
        <f>F136+F137+F138</f>
        <v>690</v>
      </c>
      <c r="G135" s="17">
        <f>G136+G137+G138</f>
        <v>740</v>
      </c>
      <c r="H135" s="17">
        <f>H136+H137+H138</f>
        <v>740</v>
      </c>
    </row>
    <row r="136" spans="1:8" x14ac:dyDescent="0.25">
      <c r="A136" s="10" t="s">
        <v>194</v>
      </c>
      <c r="B136" s="27" t="s">
        <v>179</v>
      </c>
      <c r="C136" s="3" t="s">
        <v>190</v>
      </c>
      <c r="D136" s="17">
        <v>80.599999999999994</v>
      </c>
      <c r="E136" s="17">
        <v>7.6</v>
      </c>
      <c r="F136" s="17">
        <v>10</v>
      </c>
      <c r="G136" s="17">
        <v>10</v>
      </c>
      <c r="H136" s="17">
        <v>10</v>
      </c>
    </row>
    <row r="137" spans="1:8" x14ac:dyDescent="0.25">
      <c r="A137" s="10" t="s">
        <v>195</v>
      </c>
      <c r="B137" s="27" t="s">
        <v>178</v>
      </c>
      <c r="C137" s="3" t="s">
        <v>190</v>
      </c>
      <c r="D137" s="17">
        <v>329.5</v>
      </c>
      <c r="E137" s="17">
        <v>552</v>
      </c>
      <c r="F137" s="17">
        <v>560</v>
      </c>
      <c r="G137" s="17">
        <v>600</v>
      </c>
      <c r="H137" s="17">
        <v>600</v>
      </c>
    </row>
    <row r="138" spans="1:8" x14ac:dyDescent="0.25">
      <c r="A138" s="10" t="s">
        <v>196</v>
      </c>
      <c r="B138" s="27" t="s">
        <v>177</v>
      </c>
      <c r="C138" s="3" t="s">
        <v>190</v>
      </c>
      <c r="D138" s="17">
        <v>107.9</v>
      </c>
      <c r="E138" s="17">
        <v>110</v>
      </c>
      <c r="F138" s="17">
        <v>120</v>
      </c>
      <c r="G138" s="17">
        <v>130</v>
      </c>
      <c r="H138" s="17">
        <v>130</v>
      </c>
    </row>
    <row r="139" spans="1:8" x14ac:dyDescent="0.25">
      <c r="A139" s="10" t="s">
        <v>193</v>
      </c>
      <c r="B139" s="27" t="s">
        <v>180</v>
      </c>
      <c r="C139" s="3" t="s">
        <v>190</v>
      </c>
      <c r="D139" s="17">
        <f>D134-D135</f>
        <v>1814.3999999999996</v>
      </c>
      <c r="E139" s="17">
        <f>E134-E135</f>
        <v>2566.2999999999997</v>
      </c>
      <c r="F139" s="17">
        <f>F134-F135</f>
        <v>3218</v>
      </c>
      <c r="G139" s="17">
        <f>G134-G135</f>
        <v>3860</v>
      </c>
      <c r="H139" s="17">
        <f>H134-H135</f>
        <v>4710</v>
      </c>
    </row>
    <row r="140" spans="1:8" ht="31.5" x14ac:dyDescent="0.25">
      <c r="A140" s="11" t="s">
        <v>29</v>
      </c>
      <c r="B140" s="23" t="s">
        <v>199</v>
      </c>
      <c r="C140" s="5"/>
      <c r="D140" s="5"/>
      <c r="E140" s="5"/>
      <c r="F140" s="5"/>
      <c r="G140" s="5"/>
      <c r="H140" s="5"/>
    </row>
    <row r="141" spans="1:8" ht="31.5" x14ac:dyDescent="0.25">
      <c r="A141" s="28">
        <v>1</v>
      </c>
      <c r="B141" s="27" t="s">
        <v>202</v>
      </c>
      <c r="C141" s="3" t="s">
        <v>190</v>
      </c>
      <c r="D141" s="30">
        <f>D142+D145</f>
        <v>4833</v>
      </c>
      <c r="E141" s="30">
        <f>E142+E145</f>
        <v>5714.5</v>
      </c>
      <c r="F141" s="30">
        <f>F142+F145</f>
        <v>4754.1000000000004</v>
      </c>
      <c r="G141" s="30">
        <f>G142+G145</f>
        <v>4812.5</v>
      </c>
      <c r="H141" s="30">
        <f>H142+H145</f>
        <v>4818.3999999999996</v>
      </c>
    </row>
    <row r="142" spans="1:8" x14ac:dyDescent="0.25">
      <c r="A142" s="10" t="s">
        <v>38</v>
      </c>
      <c r="B142" s="27" t="s">
        <v>31</v>
      </c>
      <c r="C142" s="3" t="s">
        <v>190</v>
      </c>
      <c r="D142" s="30">
        <f>D143+D144</f>
        <v>1887.4</v>
      </c>
      <c r="E142" s="30">
        <f>E143+E144</f>
        <v>2092.5</v>
      </c>
      <c r="F142" s="30">
        <f>F143+F144</f>
        <v>2152.4</v>
      </c>
      <c r="G142" s="30">
        <f>G143+G144</f>
        <v>2644</v>
      </c>
      <c r="H142" s="30">
        <f>H143+H144</f>
        <v>2755</v>
      </c>
    </row>
    <row r="143" spans="1:8" x14ac:dyDescent="0.25">
      <c r="A143" s="10" t="s">
        <v>81</v>
      </c>
      <c r="B143" s="27" t="s">
        <v>165</v>
      </c>
      <c r="C143" s="3" t="s">
        <v>190</v>
      </c>
      <c r="D143" s="30">
        <v>1423.8</v>
      </c>
      <c r="E143" s="30">
        <v>1551.5</v>
      </c>
      <c r="F143" s="30">
        <v>1665.3</v>
      </c>
      <c r="G143" s="30">
        <v>2214.1999999999998</v>
      </c>
      <c r="H143" s="30">
        <v>2367.6999999999998</v>
      </c>
    </row>
    <row r="144" spans="1:8" x14ac:dyDescent="0.25">
      <c r="A144" s="10" t="s">
        <v>58</v>
      </c>
      <c r="B144" s="27" t="s">
        <v>166</v>
      </c>
      <c r="C144" s="3" t="s">
        <v>190</v>
      </c>
      <c r="D144" s="30">
        <v>463.6</v>
      </c>
      <c r="E144" s="30">
        <v>541</v>
      </c>
      <c r="F144" s="30">
        <v>487.1</v>
      </c>
      <c r="G144" s="30">
        <v>429.8</v>
      </c>
      <c r="H144" s="30">
        <v>387.3</v>
      </c>
    </row>
    <row r="145" spans="1:8" x14ac:dyDescent="0.25">
      <c r="A145" s="10" t="s">
        <v>39</v>
      </c>
      <c r="B145" s="27" t="s">
        <v>106</v>
      </c>
      <c r="C145" s="3" t="s">
        <v>190</v>
      </c>
      <c r="D145" s="30">
        <v>2945.6</v>
      </c>
      <c r="E145" s="30">
        <v>3622</v>
      </c>
      <c r="F145" s="30">
        <v>2601.6999999999998</v>
      </c>
      <c r="G145" s="30">
        <v>2168.5</v>
      </c>
      <c r="H145" s="30">
        <v>2063.4</v>
      </c>
    </row>
    <row r="146" spans="1:8" ht="31.5" x14ac:dyDescent="0.25">
      <c r="A146" s="10">
        <v>2</v>
      </c>
      <c r="B146" s="27" t="s">
        <v>200</v>
      </c>
      <c r="C146" s="3" t="s">
        <v>190</v>
      </c>
      <c r="D146" s="54">
        <v>4587.2</v>
      </c>
      <c r="E146" s="54">
        <v>5840.9</v>
      </c>
      <c r="F146" s="54">
        <v>4807.1000000000004</v>
      </c>
      <c r="G146" s="54">
        <v>4815.8999999999996</v>
      </c>
      <c r="H146" s="54">
        <v>4824.6000000000004</v>
      </c>
    </row>
    <row r="147" spans="1:8" x14ac:dyDescent="0.25">
      <c r="A147" s="10" t="s">
        <v>54</v>
      </c>
      <c r="B147" s="1" t="s">
        <v>203</v>
      </c>
      <c r="C147" s="3" t="s">
        <v>190</v>
      </c>
      <c r="D147" s="54">
        <v>3942</v>
      </c>
      <c r="E147" s="54">
        <v>5180.6000000000004</v>
      </c>
      <c r="F147" s="54">
        <v>4263.8999999999996</v>
      </c>
      <c r="G147" s="54">
        <v>4271.7</v>
      </c>
      <c r="H147" s="54">
        <v>4279.3999999999996</v>
      </c>
    </row>
    <row r="148" spans="1:8" ht="31.5" x14ac:dyDescent="0.25">
      <c r="A148" s="10">
        <v>3</v>
      </c>
      <c r="B148" s="27" t="s">
        <v>201</v>
      </c>
      <c r="C148" s="3" t="s">
        <v>190</v>
      </c>
      <c r="D148" s="54">
        <f>D141-D146</f>
        <v>245.80000000000018</v>
      </c>
      <c r="E148" s="54">
        <f>E141-E146</f>
        <v>-126.39999999999964</v>
      </c>
      <c r="F148" s="54">
        <f>F141-F146</f>
        <v>-53</v>
      </c>
      <c r="G148" s="54">
        <f>G141-G146</f>
        <v>-3.3999999999996362</v>
      </c>
      <c r="H148" s="54">
        <f>H141-H146</f>
        <v>-6.2000000000007276</v>
      </c>
    </row>
    <row r="149" spans="1:8" x14ac:dyDescent="0.25">
      <c r="A149" s="10" t="s">
        <v>69</v>
      </c>
      <c r="B149" s="27" t="s">
        <v>78</v>
      </c>
      <c r="C149" s="3" t="s">
        <v>190</v>
      </c>
      <c r="D149" s="54">
        <v>18.100000000000001</v>
      </c>
      <c r="E149" s="54">
        <v>4</v>
      </c>
      <c r="F149" s="54">
        <v>14.6</v>
      </c>
      <c r="G149" s="54">
        <v>2.8</v>
      </c>
      <c r="H149" s="54">
        <v>0.8</v>
      </c>
    </row>
    <row r="150" spans="1:8" x14ac:dyDescent="0.25">
      <c r="A150" s="6" t="s">
        <v>192</v>
      </c>
      <c r="B150" s="23" t="s">
        <v>32</v>
      </c>
      <c r="C150" s="5"/>
      <c r="D150" s="19"/>
      <c r="E150" s="19"/>
      <c r="F150" s="19"/>
      <c r="G150" s="19"/>
      <c r="H150" s="19"/>
    </row>
    <row r="151" spans="1:8" ht="31.5" x14ac:dyDescent="0.25">
      <c r="A151" s="10">
        <v>1</v>
      </c>
      <c r="B151" s="27" t="s">
        <v>33</v>
      </c>
      <c r="C151" s="3" t="s">
        <v>8</v>
      </c>
      <c r="D151" s="17">
        <v>42900</v>
      </c>
      <c r="E151" s="17">
        <v>43000</v>
      </c>
      <c r="F151" s="17">
        <v>43100</v>
      </c>
      <c r="G151" s="17">
        <v>43200</v>
      </c>
      <c r="H151" s="17">
        <v>43400</v>
      </c>
    </row>
    <row r="152" spans="1:8" ht="47.25" x14ac:dyDescent="0.25">
      <c r="A152" s="10" t="s">
        <v>67</v>
      </c>
      <c r="B152" s="27" t="s">
        <v>35</v>
      </c>
      <c r="C152" s="3" t="s">
        <v>8</v>
      </c>
      <c r="D152" s="17">
        <v>193</v>
      </c>
      <c r="E152" s="17">
        <v>210</v>
      </c>
      <c r="F152" s="17">
        <v>230</v>
      </c>
      <c r="G152" s="17">
        <v>200</v>
      </c>
      <c r="H152" s="17">
        <v>200</v>
      </c>
    </row>
    <row r="153" spans="1:8" ht="31.5" x14ac:dyDescent="0.25">
      <c r="A153" s="10" t="s">
        <v>68</v>
      </c>
      <c r="B153" s="27" t="s">
        <v>34</v>
      </c>
      <c r="C153" s="3" t="s">
        <v>7</v>
      </c>
      <c r="D153" s="17">
        <v>0.34</v>
      </c>
      <c r="E153" s="17">
        <v>0.38</v>
      </c>
      <c r="F153" s="17">
        <v>0.41</v>
      </c>
      <c r="G153" s="17">
        <v>0.4</v>
      </c>
      <c r="H153" s="17">
        <v>0.4</v>
      </c>
    </row>
    <row r="154" spans="1:8" ht="47.25" x14ac:dyDescent="0.25">
      <c r="A154" s="10" t="s">
        <v>69</v>
      </c>
      <c r="B154" s="27" t="s">
        <v>36</v>
      </c>
      <c r="C154" s="3" t="s">
        <v>37</v>
      </c>
      <c r="D154" s="17">
        <v>2468</v>
      </c>
      <c r="E154" s="17">
        <v>2500</v>
      </c>
      <c r="F154" s="17">
        <v>2500</v>
      </c>
      <c r="G154" s="17">
        <v>2600</v>
      </c>
      <c r="H154" s="17">
        <v>2700</v>
      </c>
    </row>
    <row r="155" spans="1:8" ht="31.5" x14ac:dyDescent="0.25">
      <c r="A155" s="28" t="s">
        <v>70</v>
      </c>
      <c r="B155" s="27" t="s">
        <v>107</v>
      </c>
      <c r="C155" s="3" t="s">
        <v>8</v>
      </c>
      <c r="D155" s="17">
        <v>22964</v>
      </c>
      <c r="E155" s="17">
        <v>22642</v>
      </c>
      <c r="F155" s="17">
        <v>22700</v>
      </c>
      <c r="G155" s="17">
        <v>22750</v>
      </c>
      <c r="H155" s="17">
        <v>22900</v>
      </c>
    </row>
    <row r="156" spans="1:8" ht="24" customHeight="1" x14ac:dyDescent="0.25">
      <c r="A156" s="40" t="s">
        <v>74</v>
      </c>
      <c r="B156" s="38" t="s">
        <v>163</v>
      </c>
      <c r="C156" s="3" t="s">
        <v>151</v>
      </c>
      <c r="D156" s="17">
        <v>57925</v>
      </c>
      <c r="E156" s="17">
        <v>62770</v>
      </c>
      <c r="F156" s="17">
        <v>65660</v>
      </c>
      <c r="G156" s="17">
        <v>68945</v>
      </c>
      <c r="H156" s="17">
        <v>72400</v>
      </c>
    </row>
    <row r="157" spans="1:8" ht="28.5" customHeight="1" x14ac:dyDescent="0.25">
      <c r="A157" s="40"/>
      <c r="B157" s="38"/>
      <c r="C157" s="3" t="s">
        <v>16</v>
      </c>
      <c r="D157" s="17">
        <v>105.6</v>
      </c>
      <c r="E157" s="17">
        <f>E156/D156*100</f>
        <v>108.36426413465688</v>
      </c>
      <c r="F157" s="17">
        <f>F156/E156*100</f>
        <v>104.604110243747</v>
      </c>
      <c r="G157" s="17">
        <f>G156/F156*100</f>
        <v>105.00304599451722</v>
      </c>
      <c r="H157" s="17">
        <f>H156/G156*100</f>
        <v>105.01124084415115</v>
      </c>
    </row>
    <row r="158" spans="1:8" ht="31.5" x14ac:dyDescent="0.25">
      <c r="A158" s="29" t="s">
        <v>75</v>
      </c>
      <c r="B158" s="26" t="s">
        <v>164</v>
      </c>
      <c r="C158" s="20" t="s">
        <v>190</v>
      </c>
      <c r="D158" s="17">
        <f>D156*D155*12/1000000</f>
        <v>15962.276400000001</v>
      </c>
      <c r="E158" s="17">
        <f>E156*E155*12/1000000</f>
        <v>17054.860079999999</v>
      </c>
      <c r="F158" s="17">
        <f>F156*F155*12/1000000</f>
        <v>17885.784</v>
      </c>
      <c r="G158" s="17">
        <f>G156*G155*12/1000000</f>
        <v>18821.985000000001</v>
      </c>
      <c r="H158" s="17">
        <f>H156*H155*12/1000000</f>
        <v>19895.52</v>
      </c>
    </row>
  </sheetData>
  <mergeCells count="83">
    <mergeCell ref="A1:H1"/>
    <mergeCell ref="A2:H2"/>
    <mergeCell ref="A4:A5"/>
    <mergeCell ref="B4:B5"/>
    <mergeCell ref="C4:C5"/>
    <mergeCell ref="F4:H4"/>
    <mergeCell ref="A67:A68"/>
    <mergeCell ref="A45:A46"/>
    <mergeCell ref="A22:A23"/>
    <mergeCell ref="A24:A25"/>
    <mergeCell ref="A26:A27"/>
    <mergeCell ref="A29:A30"/>
    <mergeCell ref="A31:A32"/>
    <mergeCell ref="A33:A34"/>
    <mergeCell ref="A35:A36"/>
    <mergeCell ref="A37:A38"/>
    <mergeCell ref="A39:A40"/>
    <mergeCell ref="A41:A42"/>
    <mergeCell ref="A43:A44"/>
    <mergeCell ref="A57:A58"/>
    <mergeCell ref="A59:A60"/>
    <mergeCell ref="A61:A62"/>
    <mergeCell ref="A63:A64"/>
    <mergeCell ref="A65:A66"/>
    <mergeCell ref="A47:A48"/>
    <mergeCell ref="A49:A50"/>
    <mergeCell ref="A51:A52"/>
    <mergeCell ref="A53:A54"/>
    <mergeCell ref="A55:A56"/>
    <mergeCell ref="B22:B23"/>
    <mergeCell ref="B24:B25"/>
    <mergeCell ref="B26:B27"/>
    <mergeCell ref="B29:B30"/>
    <mergeCell ref="B31:B32"/>
    <mergeCell ref="B43:B44"/>
    <mergeCell ref="A101:A102"/>
    <mergeCell ref="B101:B102"/>
    <mergeCell ref="A110:A111"/>
    <mergeCell ref="A156:A157"/>
    <mergeCell ref="B156:B157"/>
    <mergeCell ref="A82:A83"/>
    <mergeCell ref="A84:A85"/>
    <mergeCell ref="A86:A87"/>
    <mergeCell ref="A89:A90"/>
    <mergeCell ref="A99:A100"/>
    <mergeCell ref="B99:B100"/>
    <mergeCell ref="B82:B83"/>
    <mergeCell ref="B84:B85"/>
    <mergeCell ref="B86:B87"/>
    <mergeCell ref="B89:B90"/>
    <mergeCell ref="B33:B34"/>
    <mergeCell ref="B35:B36"/>
    <mergeCell ref="B37:B38"/>
    <mergeCell ref="B39:B40"/>
    <mergeCell ref="B41:B42"/>
    <mergeCell ref="B67:B68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A103:A104"/>
    <mergeCell ref="B103:B104"/>
    <mergeCell ref="B110:B111"/>
    <mergeCell ref="B69:B70"/>
    <mergeCell ref="B71:B72"/>
    <mergeCell ref="B73:B74"/>
    <mergeCell ref="B75:B76"/>
    <mergeCell ref="B77:B78"/>
    <mergeCell ref="B79:B80"/>
    <mergeCell ref="B81:H81"/>
    <mergeCell ref="A71:A72"/>
    <mergeCell ref="A73:A74"/>
    <mergeCell ref="A75:A76"/>
    <mergeCell ref="A77:A78"/>
    <mergeCell ref="A79:A80"/>
    <mergeCell ref="A69:A70"/>
  </mergeCells>
  <pageMargins left="0.59055118110236227" right="0.59055118110236227" top="0.98425196850393704" bottom="0.59055118110236227" header="0.31496062992125984" footer="0.31496062992125984"/>
  <pageSetup paperSize="9" scale="88" firstPageNumber="94" fitToHeight="0" orientation="landscape" useFirstPageNumber="1" r:id="rId1"/>
  <headerFooter>
    <oddHeader>&amp;R&amp;12&amp;P</oddHeader>
  </headerFooter>
  <rowBreaks count="1" manualBreakCount="1">
    <brk id="6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форма 2П_действующие</vt:lpstr>
      <vt:lpstr>'форма 2П_действующие'!_ftnref2</vt:lpstr>
      <vt:lpstr>'форма 2П_действующие'!_ftnref3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2022-11-11T08:35:49Z</dcterms:modified>
  <cp:contentStatus>проект</cp:contentStatus>
</cp:coreProperties>
</file>