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showInkAnnotation="0" defaultThemeVersion="124226"/>
  <xr:revisionPtr revIDLastSave="0" documentId="13_ncr:1_{B48FD2EB-98BC-408F-9EB4-1CE25EBF907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Входные данные" sheetId="19" r:id="rId1"/>
    <sheet name="форма 2П_действующие" sheetId="20" r:id="rId2"/>
  </sheets>
  <definedNames>
    <definedName name="_ftn1" localSheetId="1">'форма 2П_действующие'!#REF!</definedName>
    <definedName name="_ftn2" localSheetId="1">'форма 2П_действующие'!#REF!</definedName>
    <definedName name="_ftn3" localSheetId="1">'форма 2П_действующие'!#REF!</definedName>
    <definedName name="_ftnref1" localSheetId="1">'форма 2П_действующие'!#REF!</definedName>
    <definedName name="_ftnref2" localSheetId="1">'форма 2П_действующие'!$B$25</definedName>
    <definedName name="_ftnref3" localSheetId="1">'форма 2П_действующие'!$C$25</definedName>
    <definedName name="_Ref346553369" localSheetId="1">'форма 2П_действующие'!#REF!</definedName>
    <definedName name="_xlnm.Print_Titles" localSheetId="1">'форма 2П_действующие'!$4:$5</definedName>
    <definedName name="_xlnm.Print_Area" localSheetId="1">'форма 2П_действующие'!$A$1:$H$158</definedName>
  </definedNames>
  <calcPr calcId="191029"/>
</workbook>
</file>

<file path=xl/calcChain.xml><?xml version="1.0" encoding="utf-8"?>
<calcChain xmlns="http://schemas.openxmlformats.org/spreadsheetml/2006/main">
  <c r="H82" i="20" l="1"/>
  <c r="G82" i="20"/>
  <c r="F82" i="20"/>
  <c r="D158" i="20"/>
  <c r="G157" i="20"/>
  <c r="F58" i="20" l="1"/>
  <c r="D7" i="20"/>
  <c r="D97" i="20" l="1"/>
  <c r="H104" i="20" l="1"/>
  <c r="G104" i="20"/>
  <c r="F104" i="20"/>
  <c r="E104" i="20"/>
  <c r="D131" i="20" l="1"/>
  <c r="H131" i="20"/>
  <c r="G131" i="20"/>
  <c r="F131" i="20"/>
  <c r="E131" i="20"/>
  <c r="H111" i="20"/>
  <c r="G111" i="20"/>
  <c r="F111" i="20"/>
  <c r="E111" i="20"/>
  <c r="H102" i="20"/>
  <c r="G102" i="20"/>
  <c r="F102" i="20"/>
  <c r="E102" i="20"/>
  <c r="H100" i="20"/>
  <c r="G100" i="20"/>
  <c r="F100" i="20"/>
  <c r="E100" i="20"/>
  <c r="H87" i="20"/>
  <c r="G87" i="20"/>
  <c r="F87" i="20"/>
  <c r="E87" i="20"/>
  <c r="H85" i="20"/>
  <c r="G85" i="20"/>
  <c r="F85" i="20"/>
  <c r="E85" i="20"/>
  <c r="H80" i="20"/>
  <c r="G80" i="20"/>
  <c r="F80" i="20"/>
  <c r="E80" i="20"/>
  <c r="H78" i="20"/>
  <c r="G78" i="20"/>
  <c r="F78" i="20"/>
  <c r="E78" i="20"/>
  <c r="H70" i="20"/>
  <c r="G70" i="20"/>
  <c r="F70" i="20"/>
  <c r="E70" i="20"/>
  <c r="H66" i="20"/>
  <c r="G66" i="20"/>
  <c r="F66" i="20"/>
  <c r="E66" i="20"/>
  <c r="H64" i="20"/>
  <c r="G64" i="20"/>
  <c r="F64" i="20"/>
  <c r="E64" i="20"/>
  <c r="H62" i="20"/>
  <c r="G62" i="20"/>
  <c r="F62" i="20"/>
  <c r="E62" i="20"/>
  <c r="H60" i="20"/>
  <c r="G60" i="20"/>
  <c r="F60" i="20"/>
  <c r="E60" i="20"/>
  <c r="H58" i="20"/>
  <c r="G58" i="20"/>
  <c r="E58" i="20"/>
  <c r="H56" i="20"/>
  <c r="G56" i="20"/>
  <c r="F56" i="20"/>
  <c r="E56" i="20"/>
  <c r="H54" i="20"/>
  <c r="G54" i="20"/>
  <c r="F54" i="20"/>
  <c r="E54" i="20"/>
  <c r="H52" i="20"/>
  <c r="G52" i="20"/>
  <c r="F52" i="20"/>
  <c r="E52" i="20"/>
  <c r="H44" i="20"/>
  <c r="G44" i="20"/>
  <c r="F44" i="20"/>
  <c r="E44" i="20"/>
  <c r="H30" i="20"/>
  <c r="G30" i="20"/>
  <c r="F30" i="20"/>
  <c r="E30" i="20"/>
  <c r="H158" i="20" l="1"/>
  <c r="G158" i="20"/>
  <c r="F158" i="20"/>
  <c r="E158" i="20"/>
  <c r="H157" i="20"/>
  <c r="F157" i="20"/>
  <c r="E157" i="20"/>
  <c r="H142" i="20"/>
  <c r="H141" i="20" s="1"/>
  <c r="H148" i="20" s="1"/>
  <c r="G142" i="20"/>
  <c r="G141" i="20" s="1"/>
  <c r="G148" i="20" s="1"/>
  <c r="F142" i="20"/>
  <c r="F141" i="20" s="1"/>
  <c r="F148" i="20" s="1"/>
  <c r="E142" i="20"/>
  <c r="E141" i="20" s="1"/>
  <c r="E148" i="20" s="1"/>
  <c r="D142" i="20"/>
  <c r="D141" i="20" s="1"/>
  <c r="D148" i="20" s="1"/>
  <c r="H135" i="20"/>
  <c r="G135" i="20"/>
  <c r="F135" i="20"/>
  <c r="E135" i="20"/>
  <c r="D135" i="20"/>
  <c r="D132" i="20"/>
  <c r="D134" i="20" s="1"/>
  <c r="E132" i="20"/>
  <c r="E134" i="20" s="1"/>
  <c r="H97" i="20"/>
  <c r="G97" i="20"/>
  <c r="F97" i="20"/>
  <c r="E97" i="20"/>
  <c r="D26" i="20"/>
  <c r="D22" i="20" s="1"/>
  <c r="E7" i="20"/>
  <c r="F7" i="20" l="1"/>
  <c r="G7" i="20" s="1"/>
  <c r="D13" i="20"/>
  <c r="E12" i="20"/>
  <c r="E9" i="20"/>
  <c r="E139" i="20"/>
  <c r="D139" i="20"/>
  <c r="G26" i="20"/>
  <c r="F26" i="20"/>
  <c r="E26" i="20"/>
  <c r="E27" i="20" s="1"/>
  <c r="E82" i="20"/>
  <c r="E83" i="20" s="1"/>
  <c r="F13" i="20" l="1"/>
  <c r="F20" i="20" s="1"/>
  <c r="G12" i="20"/>
  <c r="G9" i="20"/>
  <c r="F12" i="20"/>
  <c r="F9" i="20"/>
  <c r="D18" i="20"/>
  <c r="D17" i="20"/>
  <c r="D20" i="20"/>
  <c r="E13" i="20"/>
  <c r="E18" i="20" s="1"/>
  <c r="F83" i="20"/>
  <c r="G27" i="20"/>
  <c r="F27" i="20"/>
  <c r="H26" i="20"/>
  <c r="H27" i="20" s="1"/>
  <c r="F132" i="20"/>
  <c r="F134" i="20" s="1"/>
  <c r="F139" i="20" s="1"/>
  <c r="H7" i="20"/>
  <c r="H13" i="20" s="1"/>
  <c r="E20" i="20" l="1"/>
  <c r="F17" i="20"/>
  <c r="E17" i="20"/>
  <c r="E19" i="20" s="1"/>
  <c r="F18" i="20"/>
  <c r="H17" i="20"/>
  <c r="H12" i="20"/>
  <c r="H9" i="20"/>
  <c r="D19" i="20"/>
  <c r="G132" i="20"/>
  <c r="G134" i="20" s="1"/>
  <c r="G139" i="20" s="1"/>
  <c r="H132" i="20"/>
  <c r="H134" i="20" s="1"/>
  <c r="H139" i="20" s="1"/>
  <c r="G13" i="20"/>
  <c r="H20" i="20" l="1"/>
  <c r="F19" i="20"/>
  <c r="H18" i="20"/>
  <c r="H19" i="20" s="1"/>
  <c r="G83" i="20"/>
  <c r="G20" i="20"/>
  <c r="G18" i="20"/>
  <c r="G17" i="20"/>
  <c r="G19" i="20" l="1"/>
  <c r="H83" i="20"/>
  <c r="G25" i="20" l="1"/>
  <c r="F25" i="20"/>
  <c r="E22" i="20"/>
  <c r="E23" i="20" s="1"/>
  <c r="H22" i="20"/>
  <c r="H25" i="20"/>
  <c r="F22" i="20"/>
  <c r="E25" i="20"/>
  <c r="G22" i="20"/>
  <c r="G23" i="20" l="1"/>
  <c r="F23" i="20"/>
  <c r="H23" i="20"/>
</calcChain>
</file>

<file path=xl/sharedStrings.xml><?xml version="1.0" encoding="utf-8"?>
<sst xmlns="http://schemas.openxmlformats.org/spreadsheetml/2006/main" count="457" uniqueCount="254">
  <si>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</si>
  <si>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</si>
  <si>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</si>
  <si>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</si>
  <si>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</si>
  <si>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</si>
  <si>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</si>
  <si>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</si>
  <si>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В том числе: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</si>
  <si>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</si>
  <si>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</si>
  <si>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</si>
  <si>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</si>
  <si>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</si>
  <si>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</si>
  <si>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</si>
  <si>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</si>
  <si>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% к предыдущему году</t>
  </si>
  <si>
    <t>IV</t>
  </si>
  <si>
    <t>Сельское хозяйство</t>
  </si>
  <si>
    <t>V</t>
  </si>
  <si>
    <t>VI</t>
  </si>
  <si>
    <t>Потребительский рынок</t>
  </si>
  <si>
    <t>VII</t>
  </si>
  <si>
    <t>Инвестиции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</si>
  <si>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</si>
  <si>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</si>
  <si>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</si>
  <si>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</si>
  <si>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</si>
  <si>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</si>
  <si>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</si>
  <si>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</si>
  <si>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</si>
  <si>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</si>
  <si>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</si>
  <si>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</si>
  <si>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</si>
  <si>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</si>
  <si>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</si>
  <si>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</si>
  <si>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</si>
  <si>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</si>
  <si>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</si>
  <si>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</si>
  <si>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</si>
  <si>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</si>
  <si>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</si>
  <si>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</si>
  <si>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</si>
  <si>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</si>
  <si>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</si>
  <si>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</si>
  <si>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</si>
  <si>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</si>
  <si>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</si>
  <si>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</si>
  <si>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</si>
  <si>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</si>
  <si>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</si>
  <si>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</si>
  <si>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</si>
  <si>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</si>
  <si>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</si>
  <si>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</si>
  <si>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</si>
  <si>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</si>
  <si>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</si>
  <si>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</si>
  <si>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</si>
  <si>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</si>
  <si>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</si>
  <si>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</si>
  <si>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</si>
  <si>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</si>
  <si>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</si>
  <si>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</si>
  <si>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</si>
  <si>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</si>
  <si>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</si>
  <si>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</si>
  <si>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</si>
  <si>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</si>
  <si>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</si>
  <si>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</si>
  <si>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</si>
  <si>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</si>
  <si>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</si>
  <si>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</si>
  <si>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</si>
  <si>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</si>
  <si>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</si>
  <si>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</si>
  <si>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</si>
  <si>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</si>
  <si>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</si>
  <si>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</si>
  <si>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</si>
  <si>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</si>
  <si>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</si>
  <si>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</si>
  <si>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</si>
  <si>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</si>
  <si>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</si>
  <si>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</si>
  <si>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</si>
  <si>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</si>
  <si>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</si>
  <si>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</si>
  <si>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</si>
  <si>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</si>
  <si>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</si>
  <si>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</si>
  <si>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</si>
  <si>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</si>
  <si>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</si>
  <si>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</si>
  <si>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</si>
  <si>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</si>
  <si>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</si>
  <si>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</si>
  <si>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</si>
  <si>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</si>
  <si>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</si>
  <si>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</si>
  <si>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</si>
  <si>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</si>
  <si>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</si>
  <si>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</si>
  <si>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</si>
  <si>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</si>
  <si>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</si>
  <si>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</si>
  <si>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</si>
  <si>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</si>
  <si>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</si>
  <si>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</si>
  <si>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</si>
  <si>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</si>
  <si>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</si>
  <si>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</si>
  <si>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</si>
  <si>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</si>
  <si>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</si>
  <si>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</si>
  <si>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</si>
  <si>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</si>
  <si>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</si>
  <si>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</si>
  <si>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</si>
  <si>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</si>
  <si>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>Добыча полезных ископаемых (раздел В)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</si>
  <si>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</si>
  <si>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</si>
  <si>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</si>
  <si>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Рублей</t>
  </si>
  <si>
    <t>в % к предыдущему году</t>
  </si>
  <si>
    <t>Наименование вида экономической деятельности</t>
  </si>
  <si>
    <t>Обрабатывающие производства (Раздел С)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</si>
  <si>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</si>
  <si>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утилизации отходов, деятельность по ликвидации загрязнений (Раздел Е)</t>
  </si>
  <si>
    <t>Индекс потребительских цен на продукцию общественного питания</t>
  </si>
  <si>
    <t>Инвестиций в основной капитал (капитальные вложения), дефлятор</t>
  </si>
  <si>
    <t>Строительство, дефлятор</t>
  </si>
  <si>
    <t>Индекс потребительских цен на товары</t>
  </si>
  <si>
    <t>Индекс потребительских цен на услуги</t>
  </si>
  <si>
    <t>Индекс потребительских цен в среднем за год</t>
  </si>
  <si>
    <t xml:space="preserve">  Растениеводство</t>
  </si>
  <si>
    <t xml:space="preserve">  Животноводство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</si>
  <si>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</si>
  <si>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</si>
  <si>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</si>
  <si>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</si>
  <si>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</si>
  <si>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</si>
  <si>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</si>
  <si>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</si>
  <si>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</si>
  <si>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</si>
  <si>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</si>
  <si>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</si>
  <si>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</si>
  <si>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</si>
  <si>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</si>
  <si>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Прогноз индексов-дефляторов по видам экономической деятельности и индексов потребительских цен по товарам и услугам, 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</si>
  <si>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</si>
  <si>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</si>
  <si>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</si>
  <si>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</si>
  <si>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</si>
  <si>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 (на конец года)</t>
    </r>
  </si>
  <si>
    <t>Промышленное производство - всего (разделв В,C,D,E)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</si>
  <si>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</si>
  <si>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</si>
  <si>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</si>
  <si>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</si>
  <si>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</si>
  <si>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</si>
  <si>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</si>
  <si>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</si>
  <si>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</si>
  <si>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</si>
  <si>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</si>
  <si>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</si>
  <si>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</si>
  <si>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</si>
  <si>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</si>
  <si>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</si>
  <si>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</si>
  <si>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</si>
  <si>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</si>
  <si>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</si>
  <si>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</si>
  <si>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</si>
  <si>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</si>
  <si>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</si>
  <si>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</si>
  <si>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</si>
  <si>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</si>
  <si>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</si>
  <si>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</si>
  <si>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</si>
  <si>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</si>
  <si>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</si>
  <si>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</si>
  <si>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</si>
  <si>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</si>
  <si>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</si>
  <si>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</si>
  <si>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</si>
  <si>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</si>
  <si>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</si>
  <si>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</si>
  <si>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</si>
  <si>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</si>
  <si>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</si>
  <si>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</si>
  <si>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</si>
  <si>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</si>
  <si>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</si>
  <si>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</si>
  <si>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</si>
  <si>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</si>
  <si>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</si>
  <si>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</si>
  <si>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</si>
  <si>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</si>
  <si>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</si>
  <si>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</si>
  <si>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 xml:space="preserve">   в том числе по основным видам обрабатывающих производств:</t>
  </si>
  <si>
    <t>Оборот общественного питания</t>
  </si>
  <si>
    <t>Основные показатели прогноза социально-экономического развития муниципального образования Ленинградской области на 2024-2026 годы</t>
  </si>
  <si>
    <t>Кировский муниципальный район Лениниградской области</t>
  </si>
  <si>
    <t>Среднесписочная численность работников крупных и средних организаций (без внешних совместителей)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</si>
</sst>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3" fillId="0" borderId="0"/>
    <xf numFmtId="0" fontId="2" fillId="0" borderId="0"/>
    <xf numFmtId="165" fontId="3" fillId="0" borderId="0"/>
  </cellStyleXfs>
  <cellXfs count="72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0" xfId="0" applyFont="1" applyFill="1"/>
    <xf numFmtId="49" fontId="9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 inden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0"/>
  <sheetViews>
    <sheetView view="pageBreakPreview" topLeftCell="A19" zoomScale="60" zoomScaleNormal="100" workbookViewId="0">
      <selection activeCell="J22" sqref="J22"/>
    </sheetView>
  </sheetViews>
  <sheetFormatPr defaultColWidth="9.140625" defaultRowHeight="15.75" x14ac:dyDescent="0.25"/>
  <cols>
    <col min="1" max="1" width="12.140625" style="1" customWidth="1"/>
    <col min="2" max="2" width="69.5703125" style="24" customWidth="1"/>
    <col min="3" max="6" width="11.5703125" style="1" customWidth="1"/>
    <col min="7" max="16384" width="9.140625" style="1"/>
  </cols>
  <sheetData>
    <row r="2" spans="1:12" ht="38.25" customHeight="1" x14ac:dyDescent="0.3">
      <c r="A2" s="43" t="s">
        <v>184</v>
      </c>
      <c r="B2" s="43"/>
      <c r="C2" s="43"/>
      <c r="D2" s="43"/>
      <c r="E2" s="43"/>
      <c r="F2" s="43"/>
    </row>
    <row r="3" spans="1:12" ht="18.75" x14ac:dyDescent="0.3">
      <c r="A3" s="44" t="s">
        <v>156</v>
      </c>
      <c r="B3" s="44"/>
      <c r="C3" s="44"/>
      <c r="D3" s="44"/>
      <c r="E3" s="44"/>
      <c r="F3" s="44"/>
    </row>
    <row r="4" spans="1:12" x14ac:dyDescent="0.25">
      <c r="A4" s="24"/>
      <c r="B4" s="17"/>
      <c r="C4" s="17"/>
      <c r="D4" s="17"/>
      <c r="E4" s="17"/>
      <c r="F4" s="17"/>
      <c r="G4" s="40"/>
      <c r="H4" s="40"/>
      <c r="I4" s="40"/>
      <c r="J4" s="40"/>
      <c r="K4" s="40"/>
      <c r="L4" s="40"/>
    </row>
    <row r="5" spans="1:12" x14ac:dyDescent="0.25">
      <c r="A5" s="45" t="s">
        <v>0</v>
      </c>
      <c r="B5" s="45" t="s">
        <v>157</v>
      </c>
      <c r="C5" s="3" t="s">
        <v>87</v>
      </c>
      <c r="D5" s="46" t="s">
        <v>4</v>
      </c>
      <c r="E5" s="47"/>
      <c r="F5" s="48"/>
      <c r="G5" s="40"/>
      <c r="H5" s="40"/>
      <c r="I5" s="40"/>
      <c r="J5" s="40"/>
      <c r="K5" s="40"/>
      <c r="L5" s="40"/>
    </row>
    <row r="6" spans="1:12" x14ac:dyDescent="0.25">
      <c r="A6" s="45"/>
      <c r="B6" s="45"/>
      <c r="C6" s="3">
        <v>2023</v>
      </c>
      <c r="D6" s="4">
        <v>2024</v>
      </c>
      <c r="E6" s="4">
        <v>2025</v>
      </c>
      <c r="F6" s="4">
        <v>2026</v>
      </c>
      <c r="G6" s="40"/>
      <c r="H6" s="40"/>
      <c r="I6" s="40"/>
      <c r="J6" s="40"/>
      <c r="K6" s="40"/>
      <c r="L6" s="40"/>
    </row>
    <row r="7" spans="1:12" x14ac:dyDescent="0.25">
      <c r="A7" s="12" t="s">
        <v>15</v>
      </c>
      <c r="B7" s="20" t="s">
        <v>16</v>
      </c>
      <c r="C7" s="29"/>
      <c r="D7" s="29"/>
      <c r="E7" s="29"/>
      <c r="F7" s="29"/>
      <c r="G7" s="40"/>
      <c r="H7" s="40"/>
      <c r="I7" s="40"/>
      <c r="J7" s="40"/>
      <c r="K7" s="40"/>
      <c r="L7" s="40"/>
    </row>
    <row r="8" spans="1:12" x14ac:dyDescent="0.25">
      <c r="A8" s="15" t="s">
        <v>146</v>
      </c>
      <c r="B8" s="21" t="s">
        <v>191</v>
      </c>
      <c r="C8" s="41">
        <v>103.7</v>
      </c>
      <c r="D8" s="41">
        <v>102.6</v>
      </c>
      <c r="E8" s="41">
        <v>102.3</v>
      </c>
      <c r="F8" s="41">
        <v>102.4</v>
      </c>
      <c r="G8" s="40"/>
      <c r="H8" s="40"/>
      <c r="I8" s="40"/>
      <c r="J8" s="40"/>
      <c r="K8" s="40"/>
      <c r="L8" s="40"/>
    </row>
    <row r="9" spans="1:12" x14ac:dyDescent="0.25">
      <c r="A9" s="15" t="s">
        <v>40</v>
      </c>
      <c r="B9" s="21" t="s">
        <v>151</v>
      </c>
      <c r="C9" s="41">
        <v>110</v>
      </c>
      <c r="D9" s="41">
        <v>102.7</v>
      </c>
      <c r="E9" s="41">
        <v>101.9</v>
      </c>
      <c r="F9" s="41">
        <v>102.8</v>
      </c>
      <c r="G9" s="40"/>
      <c r="H9" s="40"/>
      <c r="I9" s="40"/>
      <c r="J9" s="40"/>
      <c r="K9" s="40"/>
      <c r="L9" s="40"/>
    </row>
    <row r="10" spans="1:12" x14ac:dyDescent="0.25">
      <c r="A10" s="30" t="s">
        <v>41</v>
      </c>
      <c r="B10" s="21" t="s">
        <v>158</v>
      </c>
      <c r="C10" s="41">
        <v>105.1</v>
      </c>
      <c r="D10" s="41">
        <v>101.4</v>
      </c>
      <c r="E10" s="41">
        <v>101.6</v>
      </c>
      <c r="F10" s="41">
        <v>101.6</v>
      </c>
      <c r="G10" s="40"/>
      <c r="H10" s="40"/>
      <c r="I10" s="40"/>
      <c r="J10" s="40"/>
      <c r="K10" s="40"/>
      <c r="L10" s="40"/>
    </row>
    <row r="11" spans="1:12" x14ac:dyDescent="0.25">
      <c r="A11" s="7"/>
      <c r="B11" s="21" t="s">
        <v>8</v>
      </c>
      <c r="C11" s="41"/>
      <c r="D11" s="41"/>
      <c r="E11" s="41"/>
      <c r="F11" s="41"/>
    </row>
    <row r="12" spans="1:12" x14ac:dyDescent="0.25">
      <c r="A12" s="7" t="s">
        <v>192</v>
      </c>
      <c r="B12" s="16" t="s">
        <v>112</v>
      </c>
      <c r="C12" s="41">
        <v>103.5</v>
      </c>
      <c r="D12" s="41">
        <v>104</v>
      </c>
      <c r="E12" s="41">
        <v>103.5</v>
      </c>
      <c r="F12" s="41">
        <v>101.2</v>
      </c>
    </row>
    <row r="13" spans="1:12" x14ac:dyDescent="0.25">
      <c r="A13" s="7" t="s">
        <v>193</v>
      </c>
      <c r="B13" s="16" t="s">
        <v>113</v>
      </c>
      <c r="C13" s="41">
        <v>120</v>
      </c>
      <c r="D13" s="41">
        <v>120</v>
      </c>
      <c r="E13" s="41">
        <v>120</v>
      </c>
      <c r="F13" s="41">
        <v>120</v>
      </c>
    </row>
    <row r="14" spans="1:12" x14ac:dyDescent="0.25">
      <c r="A14" s="7" t="s">
        <v>194</v>
      </c>
      <c r="B14" s="16" t="s">
        <v>114</v>
      </c>
      <c r="C14" s="41">
        <v>95</v>
      </c>
      <c r="D14" s="41">
        <v>95</v>
      </c>
      <c r="E14" s="41">
        <v>95</v>
      </c>
      <c r="F14" s="41">
        <v>95</v>
      </c>
    </row>
    <row r="15" spans="1:12" x14ac:dyDescent="0.25">
      <c r="A15" s="7" t="s">
        <v>195</v>
      </c>
      <c r="B15" s="16" t="s">
        <v>115</v>
      </c>
      <c r="C15" s="41">
        <v>75</v>
      </c>
      <c r="D15" s="41">
        <v>76</v>
      </c>
      <c r="E15" s="41">
        <v>76</v>
      </c>
      <c r="F15" s="41">
        <v>76</v>
      </c>
    </row>
    <row r="16" spans="1:12" x14ac:dyDescent="0.25">
      <c r="A16" s="7" t="s">
        <v>196</v>
      </c>
      <c r="B16" s="16" t="s">
        <v>116</v>
      </c>
      <c r="C16" s="41">
        <v>200</v>
      </c>
      <c r="D16" s="41">
        <v>100</v>
      </c>
      <c r="E16" s="41">
        <v>98.8</v>
      </c>
      <c r="F16" s="41">
        <v>98</v>
      </c>
    </row>
    <row r="17" spans="1:6" x14ac:dyDescent="0.25">
      <c r="A17" s="7" t="s">
        <v>197</v>
      </c>
      <c r="B17" s="16" t="s">
        <v>117</v>
      </c>
      <c r="C17" s="41">
        <v>150</v>
      </c>
      <c r="D17" s="41">
        <v>150</v>
      </c>
      <c r="E17" s="41">
        <v>150</v>
      </c>
      <c r="F17" s="41">
        <v>150</v>
      </c>
    </row>
    <row r="18" spans="1:6" ht="47.25" x14ac:dyDescent="0.25">
      <c r="A18" s="7" t="s">
        <v>198</v>
      </c>
      <c r="B18" s="16" t="s">
        <v>118</v>
      </c>
      <c r="C18" s="41">
        <v>80</v>
      </c>
      <c r="D18" s="41">
        <v>100.1</v>
      </c>
      <c r="E18" s="41">
        <v>102.5</v>
      </c>
      <c r="F18" s="41">
        <v>103</v>
      </c>
    </row>
    <row r="19" spans="1:6" x14ac:dyDescent="0.25">
      <c r="A19" s="7" t="s">
        <v>199</v>
      </c>
      <c r="B19" s="16" t="s">
        <v>119</v>
      </c>
      <c r="C19" s="41">
        <v>110</v>
      </c>
      <c r="D19" s="41">
        <v>104.7</v>
      </c>
      <c r="E19" s="41">
        <v>106.6</v>
      </c>
      <c r="F19" s="41">
        <v>106.6</v>
      </c>
    </row>
    <row r="20" spans="1:6" ht="31.5" x14ac:dyDescent="0.25">
      <c r="A20" s="7" t="s">
        <v>200</v>
      </c>
      <c r="B20" s="16" t="s">
        <v>120</v>
      </c>
      <c r="C20" s="41">
        <v>120</v>
      </c>
      <c r="D20" s="41">
        <v>115.3</v>
      </c>
      <c r="E20" s="41">
        <v>116.5</v>
      </c>
      <c r="F20" s="41">
        <v>117.5</v>
      </c>
    </row>
    <row r="21" spans="1:6" x14ac:dyDescent="0.25">
      <c r="A21" s="7" t="s">
        <v>201</v>
      </c>
      <c r="B21" s="16" t="s">
        <v>121</v>
      </c>
      <c r="C21" s="41">
        <v>97</v>
      </c>
      <c r="D21" s="41">
        <v>100.5</v>
      </c>
      <c r="E21" s="41">
        <v>100.5</v>
      </c>
      <c r="F21" s="41">
        <v>100.5</v>
      </c>
    </row>
    <row r="22" spans="1:6" ht="31.5" x14ac:dyDescent="0.25">
      <c r="A22" s="7" t="s">
        <v>202</v>
      </c>
      <c r="B22" s="16" t="s">
        <v>122</v>
      </c>
      <c r="C22" s="41">
        <v>120</v>
      </c>
      <c r="D22" s="41">
        <v>125.1</v>
      </c>
      <c r="E22" s="41">
        <v>125.1</v>
      </c>
      <c r="F22" s="41">
        <v>125.1</v>
      </c>
    </row>
    <row r="23" spans="1:6" ht="31.5" x14ac:dyDescent="0.25">
      <c r="A23" s="7" t="s">
        <v>203</v>
      </c>
      <c r="B23" s="16" t="s">
        <v>123</v>
      </c>
      <c r="C23" s="41">
        <v>115</v>
      </c>
      <c r="D23" s="41">
        <v>105.1</v>
      </c>
      <c r="E23" s="41">
        <v>106</v>
      </c>
      <c r="F23" s="41">
        <v>106.1</v>
      </c>
    </row>
    <row r="24" spans="1:6" ht="31.5" x14ac:dyDescent="0.25">
      <c r="A24" s="7" t="s">
        <v>204</v>
      </c>
      <c r="B24" s="16" t="s">
        <v>124</v>
      </c>
      <c r="C24" s="41">
        <v>80</v>
      </c>
      <c r="D24" s="41">
        <v>76</v>
      </c>
      <c r="E24" s="41">
        <v>76.5</v>
      </c>
      <c r="F24" s="41">
        <v>77</v>
      </c>
    </row>
    <row r="25" spans="1:6" ht="31.5" x14ac:dyDescent="0.25">
      <c r="A25" s="7" t="s">
        <v>205</v>
      </c>
      <c r="B25" s="16" t="s">
        <v>125</v>
      </c>
      <c r="C25" s="41">
        <v>95</v>
      </c>
      <c r="D25" s="41">
        <v>105.5</v>
      </c>
      <c r="E25" s="41">
        <v>102.6</v>
      </c>
      <c r="F25" s="41">
        <v>103.7</v>
      </c>
    </row>
    <row r="26" spans="1:6" x14ac:dyDescent="0.25">
      <c r="A26" s="7" t="s">
        <v>206</v>
      </c>
      <c r="B26" s="16" t="s">
        <v>126</v>
      </c>
      <c r="C26" s="41">
        <v>85</v>
      </c>
      <c r="D26" s="41">
        <v>87.1</v>
      </c>
      <c r="E26" s="41">
        <v>87.5</v>
      </c>
      <c r="F26" s="41">
        <v>87</v>
      </c>
    </row>
    <row r="27" spans="1:6" ht="31.5" x14ac:dyDescent="0.25">
      <c r="A27" s="7" t="s">
        <v>207</v>
      </c>
      <c r="B27" s="16" t="s">
        <v>128</v>
      </c>
      <c r="C27" s="41">
        <v>120</v>
      </c>
      <c r="D27" s="41">
        <v>122</v>
      </c>
      <c r="E27" s="41">
        <v>124</v>
      </c>
      <c r="F27" s="41">
        <v>124</v>
      </c>
    </row>
    <row r="28" spans="1:6" ht="31.5" x14ac:dyDescent="0.25">
      <c r="A28" s="7" t="s">
        <v>208</v>
      </c>
      <c r="B28" s="16" t="s">
        <v>131</v>
      </c>
      <c r="C28" s="41">
        <v>100</v>
      </c>
      <c r="D28" s="41">
        <v>95.1</v>
      </c>
      <c r="E28" s="41">
        <v>96.5</v>
      </c>
      <c r="F28" s="41">
        <v>96.6</v>
      </c>
    </row>
    <row r="29" spans="1:6" x14ac:dyDescent="0.25">
      <c r="A29" s="7" t="s">
        <v>209</v>
      </c>
      <c r="B29" s="16" t="s">
        <v>133</v>
      </c>
      <c r="C29" s="41">
        <v>105</v>
      </c>
      <c r="D29" s="41">
        <v>107.3</v>
      </c>
      <c r="E29" s="41">
        <v>107.5</v>
      </c>
      <c r="F29" s="41">
        <v>108</v>
      </c>
    </row>
    <row r="30" spans="1:6" ht="31.5" x14ac:dyDescent="0.25">
      <c r="A30" s="7" t="s">
        <v>210</v>
      </c>
      <c r="B30" s="16" t="s">
        <v>135</v>
      </c>
      <c r="C30" s="41">
        <v>80</v>
      </c>
      <c r="D30" s="41">
        <v>60</v>
      </c>
      <c r="E30" s="41">
        <v>60</v>
      </c>
      <c r="F30" s="41">
        <v>60</v>
      </c>
    </row>
    <row r="31" spans="1:6" ht="31.5" x14ac:dyDescent="0.25">
      <c r="A31" s="7" t="s">
        <v>211</v>
      </c>
      <c r="B31" s="16" t="s">
        <v>137</v>
      </c>
      <c r="C31" s="41">
        <v>35</v>
      </c>
      <c r="D31" s="41">
        <v>70.5</v>
      </c>
      <c r="E31" s="41">
        <v>76</v>
      </c>
      <c r="F31" s="41">
        <v>81</v>
      </c>
    </row>
    <row r="32" spans="1:6" ht="31.5" x14ac:dyDescent="0.25">
      <c r="A32" s="7" t="s">
        <v>212</v>
      </c>
      <c r="B32" s="16" t="s">
        <v>139</v>
      </c>
      <c r="C32" s="41">
        <v>150</v>
      </c>
      <c r="D32" s="41">
        <v>113.5</v>
      </c>
      <c r="E32" s="41">
        <v>113.5</v>
      </c>
      <c r="F32" s="41">
        <v>113.5</v>
      </c>
    </row>
    <row r="33" spans="1:6" x14ac:dyDescent="0.25">
      <c r="A33" s="7" t="s">
        <v>213</v>
      </c>
      <c r="B33" s="16" t="s">
        <v>141</v>
      </c>
      <c r="C33" s="41">
        <v>120</v>
      </c>
      <c r="D33" s="41">
        <v>108.1</v>
      </c>
      <c r="E33" s="41">
        <v>107.7</v>
      </c>
      <c r="F33" s="41">
        <v>103</v>
      </c>
    </row>
    <row r="34" spans="1:6" x14ac:dyDescent="0.25">
      <c r="A34" s="7" t="s">
        <v>214</v>
      </c>
      <c r="B34" s="16" t="s">
        <v>143</v>
      </c>
      <c r="C34" s="41">
        <v>95</v>
      </c>
      <c r="D34" s="41">
        <v>101</v>
      </c>
      <c r="E34" s="41">
        <v>100.6</v>
      </c>
      <c r="F34" s="41">
        <v>106.7</v>
      </c>
    </row>
    <row r="35" spans="1:6" x14ac:dyDescent="0.25">
      <c r="A35" s="7" t="s">
        <v>215</v>
      </c>
      <c r="B35" s="16" t="s">
        <v>145</v>
      </c>
      <c r="C35" s="41">
        <v>85</v>
      </c>
      <c r="D35" s="41">
        <v>101</v>
      </c>
      <c r="E35" s="41">
        <v>100.6</v>
      </c>
      <c r="F35" s="41">
        <v>103.8</v>
      </c>
    </row>
    <row r="36" spans="1:6" ht="31.5" x14ac:dyDescent="0.25">
      <c r="A36" s="7" t="s">
        <v>42</v>
      </c>
      <c r="B36" s="21" t="s">
        <v>159</v>
      </c>
      <c r="C36" s="41">
        <v>95</v>
      </c>
      <c r="D36" s="41">
        <v>108.9</v>
      </c>
      <c r="E36" s="41">
        <v>105.9</v>
      </c>
      <c r="F36" s="41">
        <v>106.8</v>
      </c>
    </row>
    <row r="37" spans="1:6" ht="31.5" x14ac:dyDescent="0.25">
      <c r="A37" s="7" t="s">
        <v>43</v>
      </c>
      <c r="B37" s="21" t="s">
        <v>160</v>
      </c>
      <c r="C37" s="41">
        <v>101.6</v>
      </c>
      <c r="D37" s="41">
        <v>104.3</v>
      </c>
      <c r="E37" s="41">
        <v>104.3</v>
      </c>
      <c r="F37" s="41">
        <v>104.3</v>
      </c>
    </row>
    <row r="38" spans="1:6" x14ac:dyDescent="0.25">
      <c r="A38" s="8" t="s">
        <v>18</v>
      </c>
      <c r="B38" s="18" t="s">
        <v>19</v>
      </c>
      <c r="C38" s="41"/>
      <c r="D38" s="41"/>
      <c r="E38" s="41"/>
      <c r="F38" s="41"/>
    </row>
    <row r="39" spans="1:6" x14ac:dyDescent="0.25">
      <c r="A39" s="7" t="s">
        <v>146</v>
      </c>
      <c r="B39" s="9" t="s">
        <v>19</v>
      </c>
      <c r="C39" s="41">
        <v>100.69023164554601</v>
      </c>
      <c r="D39" s="41">
        <v>100.85143104130125</v>
      </c>
      <c r="E39" s="41">
        <v>101.3357421610158</v>
      </c>
      <c r="F39" s="41">
        <v>101.44828243721057</v>
      </c>
    </row>
    <row r="40" spans="1:6" x14ac:dyDescent="0.25">
      <c r="A40" s="7" t="s">
        <v>39</v>
      </c>
      <c r="B40" s="9" t="s">
        <v>167</v>
      </c>
      <c r="C40" s="41">
        <v>100.67056613043508</v>
      </c>
      <c r="D40" s="41">
        <v>101.34011659665055</v>
      </c>
      <c r="E40" s="41">
        <v>100.60080014674375</v>
      </c>
      <c r="F40" s="41">
        <v>100.60078224460152</v>
      </c>
    </row>
    <row r="41" spans="1:6" x14ac:dyDescent="0.25">
      <c r="A41" s="7" t="s">
        <v>40</v>
      </c>
      <c r="B41" s="9" t="s">
        <v>168</v>
      </c>
      <c r="C41" s="41">
        <v>101.16220445363804</v>
      </c>
      <c r="D41" s="41">
        <v>100.84549355555934</v>
      </c>
      <c r="E41" s="41">
        <v>101.68473228757267</v>
      </c>
      <c r="F41" s="41">
        <v>101.70263826494366</v>
      </c>
    </row>
    <row r="42" spans="1:6" x14ac:dyDescent="0.25">
      <c r="A42" s="8" t="s">
        <v>21</v>
      </c>
      <c r="B42" s="18" t="s">
        <v>22</v>
      </c>
      <c r="C42" s="41"/>
      <c r="D42" s="41"/>
      <c r="E42" s="41"/>
      <c r="F42" s="41"/>
    </row>
    <row r="43" spans="1:6" x14ac:dyDescent="0.25">
      <c r="A43" s="7" t="s">
        <v>146</v>
      </c>
      <c r="B43" s="19" t="s">
        <v>166</v>
      </c>
      <c r="C43" s="41">
        <v>105.5</v>
      </c>
      <c r="D43" s="41">
        <v>104.6</v>
      </c>
      <c r="E43" s="41">
        <v>104</v>
      </c>
      <c r="F43" s="41">
        <v>104</v>
      </c>
    </row>
    <row r="44" spans="1:6" x14ac:dyDescent="0.25">
      <c r="A44" s="7" t="s">
        <v>71</v>
      </c>
      <c r="B44" s="9" t="s">
        <v>164</v>
      </c>
      <c r="C44" s="42">
        <v>104.1</v>
      </c>
      <c r="D44" s="42">
        <v>104.8</v>
      </c>
      <c r="E44" s="42">
        <v>104</v>
      </c>
      <c r="F44" s="42">
        <v>104</v>
      </c>
    </row>
    <row r="45" spans="1:6" x14ac:dyDescent="0.25">
      <c r="A45" s="7" t="s">
        <v>72</v>
      </c>
      <c r="B45" s="9" t="s">
        <v>161</v>
      </c>
      <c r="C45" s="42">
        <v>104.22939692839466</v>
      </c>
      <c r="D45" s="42">
        <v>105.33208329942205</v>
      </c>
      <c r="E45" s="42">
        <v>103.9892550154571</v>
      </c>
      <c r="F45" s="42">
        <v>104.03267051542396</v>
      </c>
    </row>
    <row r="46" spans="1:6" x14ac:dyDescent="0.25">
      <c r="A46" s="11" t="s">
        <v>73</v>
      </c>
      <c r="B46" s="9" t="s">
        <v>165</v>
      </c>
      <c r="C46" s="42">
        <v>109.8</v>
      </c>
      <c r="D46" s="42">
        <v>104.1</v>
      </c>
      <c r="E46" s="42">
        <v>104</v>
      </c>
      <c r="F46" s="42">
        <v>104</v>
      </c>
    </row>
    <row r="47" spans="1:6" x14ac:dyDescent="0.25">
      <c r="A47" s="13" t="s">
        <v>23</v>
      </c>
      <c r="B47" s="22" t="s">
        <v>24</v>
      </c>
      <c r="C47" s="41"/>
      <c r="D47" s="41"/>
      <c r="E47" s="41"/>
      <c r="F47" s="41"/>
    </row>
    <row r="48" spans="1:6" ht="31.5" x14ac:dyDescent="0.25">
      <c r="A48" s="11" t="s">
        <v>146</v>
      </c>
      <c r="B48" s="23" t="s">
        <v>162</v>
      </c>
      <c r="C48" s="41">
        <v>105.8</v>
      </c>
      <c r="D48" s="41">
        <v>105.3</v>
      </c>
      <c r="E48" s="41">
        <v>104.8</v>
      </c>
      <c r="F48" s="41">
        <v>104.6</v>
      </c>
    </row>
    <row r="49" spans="1:6" x14ac:dyDescent="0.25">
      <c r="A49" s="8" t="s">
        <v>27</v>
      </c>
      <c r="B49" s="18" t="s">
        <v>25</v>
      </c>
      <c r="C49" s="41"/>
      <c r="D49" s="41"/>
      <c r="E49" s="41"/>
      <c r="F49" s="41"/>
    </row>
    <row r="50" spans="1:6" x14ac:dyDescent="0.25">
      <c r="A50" s="7" t="s">
        <v>146</v>
      </c>
      <c r="B50" s="9" t="s">
        <v>163</v>
      </c>
      <c r="C50" s="41">
        <v>104.3</v>
      </c>
      <c r="D50" s="41">
        <v>104.7</v>
      </c>
      <c r="E50" s="41">
        <v>104.3</v>
      </c>
      <c r="F50" s="41">
        <v>103.7</v>
      </c>
    </row>
  </sheetData>
  <mergeCells count="5">
    <mergeCell ref="A2:F2"/>
    <mergeCell ref="A3:F3"/>
    <mergeCell ref="B5:B6"/>
    <mergeCell ref="D5:F5"/>
    <mergeCell ref="A5:A6"/>
  </mergeCells>
  <pageMargins left="0.70866141732283472" right="0.70866141732283472" top="0.35433070866141736" bottom="0.35433070866141736" header="0.31496062992125984" footer="0.31496062992125984"/>
  <pageSetup paperSize="9" firstPageNumber="141" orientation="landscape" useFirstPageNumber="1" r:id="rId1"/>
  <headerFooter>
    <oddFooter>&amp;R&amp;14&amp;P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8"/>
  <sheetViews>
    <sheetView tabSelected="1" showWhiteSpace="0" view="pageBreakPreview" topLeftCell="A64" zoomScale="120" zoomScaleNormal="100" zoomScaleSheetLayoutView="120" zoomScalePageLayoutView="120" workbookViewId="0">
      <selection activeCell="B152" sqref="B152"/>
    </sheetView>
  </sheetViews>
  <sheetFormatPr defaultColWidth="9.140625" defaultRowHeight="15.75" x14ac:dyDescent="0.25"/>
  <cols>
    <col min="1" max="1" width="9" style="17" customWidth="1"/>
    <col min="2" max="2" width="49.5703125" style="26" customWidth="1"/>
    <col min="3" max="3" width="24.85546875" style="28" customWidth="1"/>
    <col min="4" max="4" width="12.5703125" style="28" customWidth="1"/>
    <col min="5" max="5" width="15" style="28" customWidth="1"/>
    <col min="6" max="6" width="12.85546875" style="28" customWidth="1"/>
    <col min="7" max="7" width="12.42578125" style="28" customWidth="1"/>
    <col min="8" max="8" width="14.42578125" style="28" customWidth="1"/>
    <col min="9" max="16384" width="9.140625" style="1"/>
  </cols>
  <sheetData>
    <row r="1" spans="1:8" ht="18.75" x14ac:dyDescent="0.25">
      <c r="A1" s="49" t="s">
        <v>252</v>
      </c>
      <c r="B1" s="49"/>
      <c r="C1" s="49"/>
      <c r="D1" s="49"/>
      <c r="E1" s="49"/>
      <c r="F1" s="49"/>
      <c r="G1" s="49"/>
      <c r="H1" s="49"/>
    </row>
    <row r="2" spans="1:8" ht="42.75" customHeight="1" x14ac:dyDescent="0.3">
      <c r="A2" s="50" t="s">
        <v>251</v>
      </c>
      <c r="B2" s="51"/>
      <c r="C2" s="51"/>
      <c r="D2" s="51"/>
      <c r="E2" s="51"/>
      <c r="F2" s="51"/>
      <c r="G2" s="51"/>
      <c r="H2" s="51"/>
    </row>
    <row r="3" spans="1:8" x14ac:dyDescent="0.25">
      <c r="A3" s="2"/>
      <c r="B3" s="25"/>
      <c r="C3" s="27"/>
      <c r="D3" s="27"/>
      <c r="E3" s="27"/>
      <c r="F3" s="27"/>
      <c r="G3" s="27"/>
      <c r="H3" s="27"/>
    </row>
    <row r="4" spans="1:8" x14ac:dyDescent="0.25">
      <c r="A4" s="45" t="s">
        <v>0</v>
      </c>
      <c r="B4" s="52" t="s">
        <v>1</v>
      </c>
      <c r="C4" s="45" t="s">
        <v>2</v>
      </c>
      <c r="D4" s="3" t="s">
        <v>3</v>
      </c>
      <c r="E4" s="3" t="s">
        <v>87</v>
      </c>
      <c r="F4" s="45" t="s">
        <v>4</v>
      </c>
      <c r="G4" s="53"/>
      <c r="H4" s="53"/>
    </row>
    <row r="5" spans="1:8" x14ac:dyDescent="0.25">
      <c r="A5" s="45"/>
      <c r="B5" s="52"/>
      <c r="C5" s="45"/>
      <c r="D5" s="4">
        <v>2022</v>
      </c>
      <c r="E5" s="3">
        <v>2023</v>
      </c>
      <c r="F5" s="4">
        <v>2024</v>
      </c>
      <c r="G5" s="4">
        <v>2025</v>
      </c>
      <c r="H5" s="4">
        <v>2026</v>
      </c>
    </row>
    <row r="6" spans="1:8" x14ac:dyDescent="0.25">
      <c r="A6" s="5" t="s">
        <v>5</v>
      </c>
      <c r="B6" s="18" t="s">
        <v>6</v>
      </c>
      <c r="C6" s="6"/>
      <c r="D6" s="6"/>
      <c r="E6" s="6"/>
      <c r="F6" s="6"/>
      <c r="G6" s="6"/>
      <c r="H6" s="6"/>
    </row>
    <row r="7" spans="1:8" x14ac:dyDescent="0.25">
      <c r="A7" s="35">
        <v>1</v>
      </c>
      <c r="B7" s="38" t="s">
        <v>227</v>
      </c>
      <c r="C7" s="4" t="s">
        <v>9</v>
      </c>
      <c r="D7" s="31">
        <f>D10+D11+D12</f>
        <v>109113</v>
      </c>
      <c r="E7" s="31">
        <f>D7+D14-D15+D16</f>
        <v>108460</v>
      </c>
      <c r="F7" s="31">
        <f>E7+E14-E15+E16</f>
        <v>108410</v>
      </c>
      <c r="G7" s="31">
        <f>F7+F14-F15+F16</f>
        <v>108450</v>
      </c>
      <c r="H7" s="31">
        <f>G7+G14-G15+G16</f>
        <v>108580</v>
      </c>
    </row>
    <row r="8" spans="1:8" x14ac:dyDescent="0.25">
      <c r="A8" s="35" t="s">
        <v>39</v>
      </c>
      <c r="B8" s="38" t="s">
        <v>217</v>
      </c>
      <c r="C8" s="4" t="s">
        <v>9</v>
      </c>
      <c r="D8" s="31">
        <v>97472</v>
      </c>
      <c r="E8" s="31">
        <v>96918</v>
      </c>
      <c r="F8" s="31">
        <v>96900</v>
      </c>
      <c r="G8" s="31">
        <v>96950</v>
      </c>
      <c r="H8" s="31">
        <v>97050</v>
      </c>
    </row>
    <row r="9" spans="1:8" x14ac:dyDescent="0.25">
      <c r="A9" s="35" t="s">
        <v>40</v>
      </c>
      <c r="B9" s="38" t="s">
        <v>218</v>
      </c>
      <c r="C9" s="4" t="s">
        <v>9</v>
      </c>
      <c r="D9" s="31">
        <v>11641</v>
      </c>
      <c r="E9" s="31">
        <f>E7-E8</f>
        <v>11542</v>
      </c>
      <c r="F9" s="31">
        <f>F7-F8</f>
        <v>11510</v>
      </c>
      <c r="G9" s="31">
        <f>G7-G8</f>
        <v>11500</v>
      </c>
      <c r="H9" s="31">
        <f>H7-H8</f>
        <v>11530</v>
      </c>
    </row>
    <row r="10" spans="1:8" ht="31.5" x14ac:dyDescent="0.25">
      <c r="A10" s="35" t="s">
        <v>71</v>
      </c>
      <c r="B10" s="38" t="s">
        <v>226</v>
      </c>
      <c r="C10" s="4" t="s">
        <v>9</v>
      </c>
      <c r="D10" s="31">
        <v>13796</v>
      </c>
      <c r="E10" s="31">
        <v>13726</v>
      </c>
      <c r="F10" s="31">
        <v>13700</v>
      </c>
      <c r="G10" s="31">
        <v>13715</v>
      </c>
      <c r="H10" s="31">
        <v>13750</v>
      </c>
    </row>
    <row r="11" spans="1:8" ht="31.5" x14ac:dyDescent="0.25">
      <c r="A11" s="35" t="s">
        <v>72</v>
      </c>
      <c r="B11" s="38" t="s">
        <v>224</v>
      </c>
      <c r="C11" s="4" t="s">
        <v>9</v>
      </c>
      <c r="D11" s="31">
        <v>62334</v>
      </c>
      <c r="E11" s="31">
        <v>61579</v>
      </c>
      <c r="F11" s="31">
        <v>61570</v>
      </c>
      <c r="G11" s="31">
        <v>61590</v>
      </c>
      <c r="H11" s="31">
        <v>61670</v>
      </c>
    </row>
    <row r="12" spans="1:8" ht="31.5" x14ac:dyDescent="0.25">
      <c r="A12" s="35" t="s">
        <v>73</v>
      </c>
      <c r="B12" s="38" t="s">
        <v>225</v>
      </c>
      <c r="C12" s="4" t="s">
        <v>9</v>
      </c>
      <c r="D12" s="31">
        <v>32983</v>
      </c>
      <c r="E12" s="31">
        <f>E7-E11-E10</f>
        <v>33155</v>
      </c>
      <c r="F12" s="31">
        <f>F7-F11-F10</f>
        <v>33140</v>
      </c>
      <c r="G12" s="31">
        <f>G7-G11-G10</f>
        <v>33145</v>
      </c>
      <c r="H12" s="31">
        <f>H7-H11-H10</f>
        <v>33160</v>
      </c>
    </row>
    <row r="13" spans="1:8" x14ac:dyDescent="0.25">
      <c r="A13" s="39" t="s">
        <v>74</v>
      </c>
      <c r="B13" s="38" t="s">
        <v>88</v>
      </c>
      <c r="C13" s="4" t="s">
        <v>9</v>
      </c>
      <c r="D13" s="31">
        <f>(D7+E7)/2</f>
        <v>108786.5</v>
      </c>
      <c r="E13" s="31">
        <f>(E7+F7)/2</f>
        <v>108435</v>
      </c>
      <c r="F13" s="31">
        <f>(F7+G7)/2</f>
        <v>108430</v>
      </c>
      <c r="G13" s="31">
        <f>(G7+H7)/2</f>
        <v>108515</v>
      </c>
      <c r="H13" s="31">
        <f>(H7+(H7+H14-H15+H16))/2</f>
        <v>108690</v>
      </c>
    </row>
    <row r="14" spans="1:8" ht="31.5" x14ac:dyDescent="0.25">
      <c r="A14" s="7" t="s">
        <v>78</v>
      </c>
      <c r="B14" s="38" t="s">
        <v>69</v>
      </c>
      <c r="C14" s="4" t="s">
        <v>9</v>
      </c>
      <c r="D14" s="31">
        <v>682</v>
      </c>
      <c r="E14" s="31">
        <v>650</v>
      </c>
      <c r="F14" s="31">
        <v>670</v>
      </c>
      <c r="G14" s="31">
        <v>690</v>
      </c>
      <c r="H14" s="31">
        <v>710</v>
      </c>
    </row>
    <row r="15" spans="1:8" x14ac:dyDescent="0.25">
      <c r="A15" s="7" t="s">
        <v>79</v>
      </c>
      <c r="B15" s="38" t="s">
        <v>70</v>
      </c>
      <c r="C15" s="4" t="s">
        <v>9</v>
      </c>
      <c r="D15" s="31">
        <v>1459</v>
      </c>
      <c r="E15" s="31">
        <v>1200</v>
      </c>
      <c r="F15" s="31">
        <v>1180</v>
      </c>
      <c r="G15" s="31">
        <v>1160</v>
      </c>
      <c r="H15" s="31">
        <v>1140</v>
      </c>
    </row>
    <row r="16" spans="1:8" x14ac:dyDescent="0.25">
      <c r="A16" s="7" t="s">
        <v>80</v>
      </c>
      <c r="B16" s="38" t="s">
        <v>84</v>
      </c>
      <c r="C16" s="4" t="s">
        <v>9</v>
      </c>
      <c r="D16" s="31">
        <v>124</v>
      </c>
      <c r="E16" s="31">
        <v>500</v>
      </c>
      <c r="F16" s="31">
        <v>550</v>
      </c>
      <c r="G16" s="31">
        <v>600</v>
      </c>
      <c r="H16" s="31">
        <v>650</v>
      </c>
    </row>
    <row r="17" spans="1:8" ht="31.5" x14ac:dyDescent="0.25">
      <c r="A17" s="7" t="s">
        <v>147</v>
      </c>
      <c r="B17" s="38" t="s">
        <v>10</v>
      </c>
      <c r="C17" s="4" t="s">
        <v>234</v>
      </c>
      <c r="D17" s="31">
        <f>D14/D13*1000</f>
        <v>6.269160235874855</v>
      </c>
      <c r="E17" s="31">
        <f>E14/E13*1000</f>
        <v>5.9943745100751604</v>
      </c>
      <c r="F17" s="31">
        <f>F14/F13*1000</f>
        <v>6.1791017246149593</v>
      </c>
      <c r="G17" s="31">
        <f>G14/G13*1000</f>
        <v>6.3585679399161403</v>
      </c>
      <c r="H17" s="31">
        <f>H14/H13*1000</f>
        <v>6.5323396816634469</v>
      </c>
    </row>
    <row r="18" spans="1:8" ht="31.5" x14ac:dyDescent="0.25">
      <c r="A18" s="7" t="s">
        <v>148</v>
      </c>
      <c r="B18" s="38" t="s">
        <v>11</v>
      </c>
      <c r="C18" s="4" t="s">
        <v>234</v>
      </c>
      <c r="D18" s="31">
        <f>D15/D13*1000</f>
        <v>13.411590592582719</v>
      </c>
      <c r="E18" s="31">
        <f>E15/E13*1000</f>
        <v>11.066537557061833</v>
      </c>
      <c r="F18" s="31">
        <f>F15/F13*1000</f>
        <v>10.882597067232316</v>
      </c>
      <c r="G18" s="31">
        <f>G15/G13*1000</f>
        <v>10.689766391743078</v>
      </c>
      <c r="H18" s="31">
        <f>H15/H13*1000</f>
        <v>10.488545404361027</v>
      </c>
    </row>
    <row r="19" spans="1:8" ht="31.5" x14ac:dyDescent="0.25">
      <c r="A19" s="7" t="s">
        <v>149</v>
      </c>
      <c r="B19" s="38" t="s">
        <v>12</v>
      </c>
      <c r="C19" s="4" t="s">
        <v>234</v>
      </c>
      <c r="D19" s="31">
        <f>D17-D18</f>
        <v>-7.1424303567078642</v>
      </c>
      <c r="E19" s="31">
        <f>E17-E18</f>
        <v>-5.072163046986673</v>
      </c>
      <c r="F19" s="31">
        <f>F17-F18</f>
        <v>-4.7034953426173569</v>
      </c>
      <c r="G19" s="31">
        <f>G17-G18</f>
        <v>-4.3311984518269373</v>
      </c>
      <c r="H19" s="31">
        <f>H17-H18</f>
        <v>-3.9562057226975798</v>
      </c>
    </row>
    <row r="20" spans="1:8" ht="31.5" x14ac:dyDescent="0.25">
      <c r="A20" s="7" t="s">
        <v>150</v>
      </c>
      <c r="B20" s="38" t="s">
        <v>13</v>
      </c>
      <c r="C20" s="4" t="s">
        <v>234</v>
      </c>
      <c r="D20" s="31">
        <f>D16/D13*1000</f>
        <v>1.1398473156136102</v>
      </c>
      <c r="E20" s="31">
        <f>E16/E13*1000</f>
        <v>4.611057315442431</v>
      </c>
      <c r="F20" s="31">
        <f>F16/F13*1000</f>
        <v>5.072396938116758</v>
      </c>
      <c r="G20" s="31">
        <f>G16/G13*1000</f>
        <v>5.5291895129705573</v>
      </c>
      <c r="H20" s="31">
        <f>H16/H13*1000</f>
        <v>5.9803109761707605</v>
      </c>
    </row>
    <row r="21" spans="1:8" x14ac:dyDescent="0.25">
      <c r="A21" s="12" t="s">
        <v>14</v>
      </c>
      <c r="B21" s="20" t="s">
        <v>16</v>
      </c>
      <c r="C21" s="32"/>
      <c r="D21" s="32"/>
      <c r="E21" s="32"/>
      <c r="F21" s="32"/>
      <c r="G21" s="32"/>
      <c r="H21" s="32"/>
    </row>
    <row r="22" spans="1:8" x14ac:dyDescent="0.25">
      <c r="A22" s="55">
        <v>1</v>
      </c>
      <c r="B22" s="57" t="s">
        <v>111</v>
      </c>
      <c r="C22" s="4" t="s">
        <v>233</v>
      </c>
      <c r="D22" s="31">
        <f>D24+D26+D77+D79</f>
        <v>56548.6</v>
      </c>
      <c r="E22" s="31">
        <f>E24+E26+E77+E79</f>
        <v>62529</v>
      </c>
      <c r="F22" s="31">
        <f>F24+F26+F77+F79</f>
        <v>66882</v>
      </c>
      <c r="G22" s="31">
        <f>G24+G26+G77+G79</f>
        <v>71131</v>
      </c>
      <c r="H22" s="31">
        <f>H24+H26+H77+H79</f>
        <v>74971</v>
      </c>
    </row>
    <row r="23" spans="1:8" ht="31.5" x14ac:dyDescent="0.25">
      <c r="A23" s="55"/>
      <c r="B23" s="58"/>
      <c r="C23" s="33" t="s">
        <v>248</v>
      </c>
      <c r="D23" s="31">
        <v>95.8</v>
      </c>
      <c r="E23" s="31">
        <f>E22/D22*100</f>
        <v>110.57568180290936</v>
      </c>
      <c r="F23" s="31">
        <f>F22/E22*100</f>
        <v>106.96156983159814</v>
      </c>
      <c r="G23" s="31">
        <f>G22/F22*100</f>
        <v>106.35297987500374</v>
      </c>
      <c r="H23" s="31">
        <f>H22/G22*100</f>
        <v>105.39849010979742</v>
      </c>
    </row>
    <row r="24" spans="1:8" x14ac:dyDescent="0.25">
      <c r="A24" s="55" t="s">
        <v>71</v>
      </c>
      <c r="B24" s="57" t="s">
        <v>186</v>
      </c>
      <c r="C24" s="4" t="s">
        <v>233</v>
      </c>
      <c r="D24" s="31">
        <v>187</v>
      </c>
      <c r="E24" s="31">
        <v>183</v>
      </c>
      <c r="F24" s="31">
        <v>191</v>
      </c>
      <c r="G24" s="31">
        <v>200</v>
      </c>
      <c r="H24" s="31">
        <v>210</v>
      </c>
    </row>
    <row r="25" spans="1:8" ht="31.5" x14ac:dyDescent="0.25">
      <c r="A25" s="55"/>
      <c r="B25" s="58"/>
      <c r="C25" s="33" t="s">
        <v>248</v>
      </c>
      <c r="D25" s="31">
        <v>128</v>
      </c>
      <c r="E25" s="31">
        <f>E24/D24*100</f>
        <v>97.860962566844918</v>
      </c>
      <c r="F25" s="31">
        <f>F24/E24*100</f>
        <v>104.37158469945356</v>
      </c>
      <c r="G25" s="31">
        <f>G24/F24*100</f>
        <v>104.71204188481676</v>
      </c>
      <c r="H25" s="31">
        <f>H24/G24*100</f>
        <v>105</v>
      </c>
    </row>
    <row r="26" spans="1:8" x14ac:dyDescent="0.25">
      <c r="A26" s="56">
        <v>3</v>
      </c>
      <c r="B26" s="57" t="s">
        <v>187</v>
      </c>
      <c r="C26" s="4" t="s">
        <v>233</v>
      </c>
      <c r="D26" s="31">
        <f>D29+D35+D37+D39+D41+D43+D45+D47+D49+D51+D53+D55+D57+D59+D31+D33+D61+D63+D65+D67+D69+D71+D73+D75</f>
        <v>47200</v>
      </c>
      <c r="E26" s="31">
        <f>E29+E35+E37+E39+E41+E43+E45+E47+E49+E51+E53+E55+E57+E59+E31+E33+E61+E63+E65+E67+E69+E71+E73+E75</f>
        <v>52314</v>
      </c>
      <c r="F26" s="31">
        <f>F29+F35+F37+F39+F41+F43+F45+F47+F49+F51+F53+F55+F57+F59+F31+F33+F61+F63+F65+F67+F69+F71+F73+F75</f>
        <v>55851</v>
      </c>
      <c r="G26" s="31">
        <f>G29+G35+G37+G39+G41+G43+G45+G47+G49+G51+G53+G55+G57+G59+G31+G33+G61+G63+G65+G67+G69+G71+G73+G75</f>
        <v>59311</v>
      </c>
      <c r="H26" s="31">
        <f>H29+H35+H37+H39+H41+H43+H45+H47+H49+H51+H53+H55+H57+H59+H31+H33+H61+H63+H65+H67+H69+H71+H73+H75</f>
        <v>62391</v>
      </c>
    </row>
    <row r="27" spans="1:8" ht="31.5" x14ac:dyDescent="0.25">
      <c r="A27" s="56"/>
      <c r="B27" s="58"/>
      <c r="C27" s="33" t="s">
        <v>248</v>
      </c>
      <c r="D27" s="31">
        <v>99</v>
      </c>
      <c r="E27" s="31">
        <f>E26/D26*100</f>
        <v>110.83474576271186</v>
      </c>
      <c r="F27" s="31">
        <f>F26/E26*100</f>
        <v>106.76109645601559</v>
      </c>
      <c r="G27" s="31">
        <f>G26/F26*100</f>
        <v>106.19505469911013</v>
      </c>
      <c r="H27" s="31">
        <f>H26/G26*100</f>
        <v>105.19296589165586</v>
      </c>
    </row>
    <row r="28" spans="1:8" ht="31.5" x14ac:dyDescent="0.25">
      <c r="A28" s="7"/>
      <c r="B28" s="37" t="s">
        <v>249</v>
      </c>
      <c r="C28" s="33"/>
      <c r="D28" s="34"/>
      <c r="E28" s="34"/>
      <c r="F28" s="34"/>
      <c r="G28" s="34"/>
      <c r="H28" s="34"/>
    </row>
    <row r="29" spans="1:8" x14ac:dyDescent="0.25">
      <c r="A29" s="54" t="s">
        <v>44</v>
      </c>
      <c r="B29" s="57" t="s">
        <v>112</v>
      </c>
      <c r="C29" s="4" t="s">
        <v>233</v>
      </c>
      <c r="D29" s="31">
        <v>22400</v>
      </c>
      <c r="E29" s="31">
        <v>23296</v>
      </c>
      <c r="F29" s="31">
        <v>24470</v>
      </c>
      <c r="G29" s="31">
        <v>25757</v>
      </c>
      <c r="H29" s="31">
        <v>26535</v>
      </c>
    </row>
    <row r="30" spans="1:8" ht="31.5" x14ac:dyDescent="0.25">
      <c r="A30" s="54"/>
      <c r="B30" s="58"/>
      <c r="C30" s="33" t="s">
        <v>248</v>
      </c>
      <c r="D30" s="31">
        <v>111.4</v>
      </c>
      <c r="E30" s="31">
        <f>E29/D29*100</f>
        <v>104</v>
      </c>
      <c r="F30" s="31">
        <f>F29/E29*100</f>
        <v>105.03949175824177</v>
      </c>
      <c r="G30" s="31">
        <f>G29/F29*100</f>
        <v>105.25950143032286</v>
      </c>
      <c r="H30" s="31">
        <f>H29/G29*100</f>
        <v>103.02053810614591</v>
      </c>
    </row>
    <row r="31" spans="1:8" x14ac:dyDescent="0.25">
      <c r="A31" s="54" t="s">
        <v>45</v>
      </c>
      <c r="B31" s="57" t="s">
        <v>113</v>
      </c>
      <c r="C31" s="4" t="s">
        <v>233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</row>
    <row r="32" spans="1:8" ht="31.5" x14ac:dyDescent="0.25">
      <c r="A32" s="54"/>
      <c r="B32" s="58"/>
      <c r="C32" s="33" t="s">
        <v>248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</row>
    <row r="33" spans="1:8" x14ac:dyDescent="0.25">
      <c r="A33" s="54" t="s">
        <v>46</v>
      </c>
      <c r="B33" s="57" t="s">
        <v>114</v>
      </c>
      <c r="C33" s="4" t="s">
        <v>233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</row>
    <row r="34" spans="1:8" ht="31.5" x14ac:dyDescent="0.25">
      <c r="A34" s="54"/>
      <c r="B34" s="58"/>
      <c r="C34" s="33" t="s">
        <v>248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</row>
    <row r="35" spans="1:8" x14ac:dyDescent="0.25">
      <c r="A35" s="54" t="s">
        <v>47</v>
      </c>
      <c r="B35" s="57" t="s">
        <v>115</v>
      </c>
      <c r="C35" s="4" t="s">
        <v>233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</row>
    <row r="36" spans="1:8" ht="31.5" x14ac:dyDescent="0.25">
      <c r="A36" s="54"/>
      <c r="B36" s="58"/>
      <c r="C36" s="33" t="s">
        <v>248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</row>
    <row r="37" spans="1:8" x14ac:dyDescent="0.25">
      <c r="A37" s="54" t="s">
        <v>48</v>
      </c>
      <c r="B37" s="57" t="s">
        <v>116</v>
      </c>
      <c r="C37" s="4" t="s">
        <v>233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</row>
    <row r="38" spans="1:8" ht="31.5" x14ac:dyDescent="0.25">
      <c r="A38" s="54"/>
      <c r="B38" s="58"/>
      <c r="C38" s="33" t="s">
        <v>248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</row>
    <row r="39" spans="1:8" x14ac:dyDescent="0.25">
      <c r="A39" s="54" t="s">
        <v>49</v>
      </c>
      <c r="B39" s="57" t="s">
        <v>117</v>
      </c>
      <c r="C39" s="4" t="s">
        <v>233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</row>
    <row r="40" spans="1:8" ht="31.5" x14ac:dyDescent="0.25">
      <c r="A40" s="54"/>
      <c r="B40" s="58"/>
      <c r="C40" s="33" t="s">
        <v>248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</row>
    <row r="41" spans="1:8" x14ac:dyDescent="0.25">
      <c r="A41" s="54" t="s">
        <v>50</v>
      </c>
      <c r="B41" s="57" t="s">
        <v>118</v>
      </c>
      <c r="C41" s="4" t="s">
        <v>233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</row>
    <row r="42" spans="1:8" ht="31.5" x14ac:dyDescent="0.25">
      <c r="A42" s="54"/>
      <c r="B42" s="58"/>
      <c r="C42" s="33" t="s">
        <v>248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</row>
    <row r="43" spans="1:8" x14ac:dyDescent="0.25">
      <c r="A43" s="54" t="s">
        <v>51</v>
      </c>
      <c r="B43" s="57" t="s">
        <v>119</v>
      </c>
      <c r="C43" s="4" t="s">
        <v>233</v>
      </c>
      <c r="D43" s="31">
        <v>3870</v>
      </c>
      <c r="E43" s="31">
        <v>4232</v>
      </c>
      <c r="F43" s="31">
        <v>4440</v>
      </c>
      <c r="G43" s="31">
        <v>4860</v>
      </c>
      <c r="H43" s="31">
        <v>5336</v>
      </c>
    </row>
    <row r="44" spans="1:8" ht="31.5" x14ac:dyDescent="0.25">
      <c r="A44" s="54"/>
      <c r="B44" s="58"/>
      <c r="C44" s="33" t="s">
        <v>248</v>
      </c>
      <c r="D44" s="31">
        <v>97.4</v>
      </c>
      <c r="E44" s="31">
        <f>E43/D43*100</f>
        <v>109.35400516795866</v>
      </c>
      <c r="F44" s="31">
        <f>F43/E43*100</f>
        <v>104.91493383742912</v>
      </c>
      <c r="G44" s="31">
        <f>G43/F43*100</f>
        <v>109.45945945945945</v>
      </c>
      <c r="H44" s="31">
        <f>H43/G43*100</f>
        <v>109.79423868312756</v>
      </c>
    </row>
    <row r="45" spans="1:8" x14ac:dyDescent="0.25">
      <c r="A45" s="54" t="s">
        <v>52</v>
      </c>
      <c r="B45" s="57" t="s">
        <v>120</v>
      </c>
      <c r="C45" s="4" t="s">
        <v>233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</row>
    <row r="46" spans="1:8" ht="31.5" x14ac:dyDescent="0.25">
      <c r="A46" s="54"/>
      <c r="B46" s="58"/>
      <c r="C46" s="33" t="s">
        <v>248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</row>
    <row r="47" spans="1:8" x14ac:dyDescent="0.25">
      <c r="A47" s="54" t="s">
        <v>53</v>
      </c>
      <c r="B47" s="57" t="s">
        <v>121</v>
      </c>
      <c r="C47" s="4" t="s">
        <v>233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</row>
    <row r="48" spans="1:8" ht="31.5" x14ac:dyDescent="0.25">
      <c r="A48" s="54"/>
      <c r="B48" s="58"/>
      <c r="C48" s="33" t="s">
        <v>248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</row>
    <row r="49" spans="1:8" x14ac:dyDescent="0.25">
      <c r="A49" s="54" t="s">
        <v>54</v>
      </c>
      <c r="B49" s="57" t="s">
        <v>122</v>
      </c>
      <c r="C49" s="4" t="s">
        <v>233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</row>
    <row r="50" spans="1:8" ht="31.5" x14ac:dyDescent="0.25">
      <c r="A50" s="54"/>
      <c r="B50" s="58"/>
      <c r="C50" s="33" t="s">
        <v>248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</row>
    <row r="51" spans="1:8" x14ac:dyDescent="0.25">
      <c r="A51" s="54" t="s">
        <v>55</v>
      </c>
      <c r="B51" s="57" t="s">
        <v>123</v>
      </c>
      <c r="C51" s="4" t="s">
        <v>233</v>
      </c>
      <c r="D51" s="31">
        <v>511</v>
      </c>
      <c r="E51" s="31">
        <v>642</v>
      </c>
      <c r="F51" s="31">
        <v>727</v>
      </c>
      <c r="G51" s="31">
        <v>817</v>
      </c>
      <c r="H51" s="31">
        <v>906</v>
      </c>
    </row>
    <row r="52" spans="1:8" ht="31.5" x14ac:dyDescent="0.25">
      <c r="A52" s="54"/>
      <c r="B52" s="58"/>
      <c r="C52" s="33" t="s">
        <v>248</v>
      </c>
      <c r="D52" s="31">
        <v>99</v>
      </c>
      <c r="E52" s="31">
        <f>E51/D51*100</f>
        <v>125.63600782778866</v>
      </c>
      <c r="F52" s="31">
        <f>F51/E51*100</f>
        <v>113.2398753894081</v>
      </c>
      <c r="G52" s="31">
        <f>G51/F51*100</f>
        <v>112.37964236588721</v>
      </c>
      <c r="H52" s="31">
        <f>H51/G51*100</f>
        <v>110.89351285189719</v>
      </c>
    </row>
    <row r="53" spans="1:8" x14ac:dyDescent="0.25">
      <c r="A53" s="54" t="s">
        <v>56</v>
      </c>
      <c r="B53" s="57" t="s">
        <v>124</v>
      </c>
      <c r="C53" s="4" t="s">
        <v>233</v>
      </c>
      <c r="D53" s="31">
        <v>320</v>
      </c>
      <c r="E53" s="31">
        <v>344</v>
      </c>
      <c r="F53" s="31">
        <v>364</v>
      </c>
      <c r="G53" s="31">
        <v>392</v>
      </c>
      <c r="H53" s="31">
        <v>424</v>
      </c>
    </row>
    <row r="54" spans="1:8" ht="31.5" x14ac:dyDescent="0.25">
      <c r="A54" s="54"/>
      <c r="B54" s="58"/>
      <c r="C54" s="33" t="s">
        <v>248</v>
      </c>
      <c r="D54" s="31">
        <v>132</v>
      </c>
      <c r="E54" s="31">
        <f>E53/D53*100</f>
        <v>107.5</v>
      </c>
      <c r="F54" s="31">
        <f>F53/E53*100</f>
        <v>105.81395348837211</v>
      </c>
      <c r="G54" s="31">
        <f>G53/F53*100</f>
        <v>107.69230769230769</v>
      </c>
      <c r="H54" s="31">
        <f>H53/G53*100</f>
        <v>108.16326530612245</v>
      </c>
    </row>
    <row r="55" spans="1:8" x14ac:dyDescent="0.25">
      <c r="A55" s="54" t="s">
        <v>57</v>
      </c>
      <c r="B55" s="57" t="s">
        <v>125</v>
      </c>
      <c r="C55" s="4" t="s">
        <v>233</v>
      </c>
      <c r="D55" s="31">
        <v>6438.9</v>
      </c>
      <c r="E55" s="31">
        <v>6850</v>
      </c>
      <c r="F55" s="31">
        <v>7300</v>
      </c>
      <c r="G55" s="31">
        <v>7930</v>
      </c>
      <c r="H55" s="31">
        <v>8500</v>
      </c>
    </row>
    <row r="56" spans="1:8" ht="31.5" x14ac:dyDescent="0.25">
      <c r="A56" s="54"/>
      <c r="B56" s="58"/>
      <c r="C56" s="33" t="s">
        <v>248</v>
      </c>
      <c r="D56" s="31">
        <v>130.1</v>
      </c>
      <c r="E56" s="31">
        <f>E55/D55*100</f>
        <v>106.38463091521844</v>
      </c>
      <c r="F56" s="31">
        <f>F55/E55*100</f>
        <v>106.56934306569343</v>
      </c>
      <c r="G56" s="31">
        <f>G55/F55*100</f>
        <v>108.63013698630138</v>
      </c>
      <c r="H56" s="31">
        <f>H55/G55*100</f>
        <v>107.18789407313997</v>
      </c>
    </row>
    <row r="57" spans="1:8" x14ac:dyDescent="0.25">
      <c r="A57" s="54" t="s">
        <v>127</v>
      </c>
      <c r="B57" s="57" t="s">
        <v>126</v>
      </c>
      <c r="C57" s="4" t="s">
        <v>233</v>
      </c>
      <c r="D57" s="31">
        <v>1500</v>
      </c>
      <c r="E57" s="31">
        <v>1400</v>
      </c>
      <c r="F57" s="31">
        <v>1400</v>
      </c>
      <c r="G57" s="31">
        <v>1400</v>
      </c>
      <c r="H57" s="31">
        <v>1400</v>
      </c>
    </row>
    <row r="58" spans="1:8" ht="31.5" x14ac:dyDescent="0.25">
      <c r="A58" s="54"/>
      <c r="B58" s="58"/>
      <c r="C58" s="33" t="s">
        <v>248</v>
      </c>
      <c r="D58" s="31">
        <v>89</v>
      </c>
      <c r="E58" s="31">
        <f>E57/D57*100</f>
        <v>93.333333333333329</v>
      </c>
      <c r="F58" s="31">
        <f>F57/E57*100</f>
        <v>100</v>
      </c>
      <c r="G58" s="31">
        <f>G57/F57*100</f>
        <v>100</v>
      </c>
      <c r="H58" s="31">
        <f>H57/G57*100</f>
        <v>100</v>
      </c>
    </row>
    <row r="59" spans="1:8" x14ac:dyDescent="0.25">
      <c r="A59" s="54" t="s">
        <v>129</v>
      </c>
      <c r="B59" s="57" t="s">
        <v>128</v>
      </c>
      <c r="C59" s="4" t="s">
        <v>233</v>
      </c>
      <c r="D59" s="31">
        <v>78.599999999999994</v>
      </c>
      <c r="E59" s="31">
        <v>80</v>
      </c>
      <c r="F59" s="31">
        <v>90</v>
      </c>
      <c r="G59" s="31">
        <v>100</v>
      </c>
      <c r="H59" s="31">
        <v>110</v>
      </c>
    </row>
    <row r="60" spans="1:8" ht="31.5" x14ac:dyDescent="0.25">
      <c r="A60" s="54"/>
      <c r="B60" s="58"/>
      <c r="C60" s="33" t="s">
        <v>248</v>
      </c>
      <c r="D60" s="31">
        <v>100</v>
      </c>
      <c r="E60" s="31">
        <f>E59/D59*100</f>
        <v>101.78117048346056</v>
      </c>
      <c r="F60" s="31">
        <f>F59/E59*100</f>
        <v>112.5</v>
      </c>
      <c r="G60" s="31">
        <f>G59/F59*100</f>
        <v>111.11111111111111</v>
      </c>
      <c r="H60" s="31">
        <f>H59/G59*100</f>
        <v>110.00000000000001</v>
      </c>
    </row>
    <row r="61" spans="1:8" x14ac:dyDescent="0.25">
      <c r="A61" s="54" t="s">
        <v>130</v>
      </c>
      <c r="B61" s="57" t="s">
        <v>131</v>
      </c>
      <c r="C61" s="4" t="s">
        <v>233</v>
      </c>
      <c r="D61" s="31">
        <v>804.7</v>
      </c>
      <c r="E61" s="31">
        <v>850</v>
      </c>
      <c r="F61" s="31">
        <v>830</v>
      </c>
      <c r="G61" s="31">
        <v>825</v>
      </c>
      <c r="H61" s="31">
        <v>830</v>
      </c>
    </row>
    <row r="62" spans="1:8" ht="31.5" x14ac:dyDescent="0.25">
      <c r="A62" s="54"/>
      <c r="B62" s="58"/>
      <c r="C62" s="33" t="s">
        <v>248</v>
      </c>
      <c r="D62" s="31">
        <v>97</v>
      </c>
      <c r="E62" s="31">
        <f>E61/D61*100</f>
        <v>105.62942711569528</v>
      </c>
      <c r="F62" s="31">
        <f>F61/E61*100</f>
        <v>97.647058823529406</v>
      </c>
      <c r="G62" s="31">
        <f>G61/F61*100</f>
        <v>99.397590361445793</v>
      </c>
      <c r="H62" s="31">
        <f>H61/G61*100</f>
        <v>100.60606060606061</v>
      </c>
    </row>
    <row r="63" spans="1:8" x14ac:dyDescent="0.25">
      <c r="A63" s="54" t="s">
        <v>132</v>
      </c>
      <c r="B63" s="57" t="s">
        <v>133</v>
      </c>
      <c r="C63" s="4" t="s">
        <v>233</v>
      </c>
      <c r="D63" s="31">
        <v>758</v>
      </c>
      <c r="E63" s="31">
        <v>800</v>
      </c>
      <c r="F63" s="31">
        <v>850</v>
      </c>
      <c r="G63" s="31">
        <v>910</v>
      </c>
      <c r="H63" s="31">
        <v>1000</v>
      </c>
    </row>
    <row r="64" spans="1:8" ht="31.5" x14ac:dyDescent="0.25">
      <c r="A64" s="54"/>
      <c r="B64" s="58"/>
      <c r="C64" s="33" t="s">
        <v>248</v>
      </c>
      <c r="D64" s="31">
        <v>163</v>
      </c>
      <c r="E64" s="31">
        <f>E63/D63*100</f>
        <v>105.54089709762533</v>
      </c>
      <c r="F64" s="31">
        <f>F63/E63*100</f>
        <v>106.25</v>
      </c>
      <c r="G64" s="31">
        <f>G63/F63*100</f>
        <v>107.05882352941177</v>
      </c>
      <c r="H64" s="31">
        <f>H63/G63*100</f>
        <v>109.8901098901099</v>
      </c>
    </row>
    <row r="65" spans="1:11" x14ac:dyDescent="0.25">
      <c r="A65" s="54" t="s">
        <v>134</v>
      </c>
      <c r="B65" s="57" t="s">
        <v>135</v>
      </c>
      <c r="C65" s="4" t="s">
        <v>233</v>
      </c>
      <c r="D65" s="31">
        <v>1364</v>
      </c>
      <c r="E65" s="31">
        <v>1320</v>
      </c>
      <c r="F65" s="31">
        <v>1300</v>
      </c>
      <c r="G65" s="31">
        <v>1320</v>
      </c>
      <c r="H65" s="31">
        <v>1350</v>
      </c>
    </row>
    <row r="66" spans="1:11" ht="31.5" x14ac:dyDescent="0.25">
      <c r="A66" s="54"/>
      <c r="B66" s="58"/>
      <c r="C66" s="33" t="s">
        <v>248</v>
      </c>
      <c r="D66" s="31">
        <v>96.8</v>
      </c>
      <c r="E66" s="31">
        <f>E65/D65*100</f>
        <v>96.774193548387103</v>
      </c>
      <c r="F66" s="31">
        <f>F65/E65*100</f>
        <v>98.484848484848484</v>
      </c>
      <c r="G66" s="31">
        <f>G65/F65*100</f>
        <v>101.53846153846153</v>
      </c>
      <c r="H66" s="31">
        <f>H65/G65*100</f>
        <v>102.27272727272727</v>
      </c>
    </row>
    <row r="67" spans="1:11" x14ac:dyDescent="0.25">
      <c r="A67" s="54" t="s">
        <v>136</v>
      </c>
      <c r="B67" s="57" t="s">
        <v>137</v>
      </c>
      <c r="C67" s="4" t="s">
        <v>233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</row>
    <row r="68" spans="1:11" ht="31.5" x14ac:dyDescent="0.25">
      <c r="A68" s="54"/>
      <c r="B68" s="58"/>
      <c r="C68" s="33" t="s">
        <v>248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10"/>
      <c r="J68" s="10"/>
      <c r="K68" s="10"/>
    </row>
    <row r="69" spans="1:11" x14ac:dyDescent="0.25">
      <c r="A69" s="54" t="s">
        <v>138</v>
      </c>
      <c r="B69" s="57" t="s">
        <v>139</v>
      </c>
      <c r="C69" s="4" t="s">
        <v>233</v>
      </c>
      <c r="D69" s="31">
        <v>9154.7999999999993</v>
      </c>
      <c r="E69" s="31">
        <v>12500</v>
      </c>
      <c r="F69" s="31">
        <v>14080</v>
      </c>
      <c r="G69" s="31">
        <v>15000</v>
      </c>
      <c r="H69" s="31">
        <v>16000</v>
      </c>
      <c r="I69" s="10"/>
      <c r="J69" s="10"/>
      <c r="K69" s="10"/>
    </row>
    <row r="70" spans="1:11" ht="31.5" x14ac:dyDescent="0.25">
      <c r="A70" s="54"/>
      <c r="B70" s="58"/>
      <c r="C70" s="33" t="s">
        <v>248</v>
      </c>
      <c r="D70" s="31">
        <v>66</v>
      </c>
      <c r="E70" s="31">
        <f>E69/D69*100</f>
        <v>136.54039411019357</v>
      </c>
      <c r="F70" s="31">
        <f>F69/E69*100</f>
        <v>112.64</v>
      </c>
      <c r="G70" s="31">
        <f>G69/F69*100</f>
        <v>106.53409090909092</v>
      </c>
      <c r="H70" s="31">
        <f>H69/G69*100</f>
        <v>106.66666666666667</v>
      </c>
      <c r="I70" s="10"/>
      <c r="J70" s="10"/>
      <c r="K70" s="10"/>
    </row>
    <row r="71" spans="1:11" x14ac:dyDescent="0.25">
      <c r="A71" s="54" t="s">
        <v>140</v>
      </c>
      <c r="B71" s="57" t="s">
        <v>141</v>
      </c>
      <c r="C71" s="4" t="s">
        <v>233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10"/>
      <c r="J71" s="10"/>
      <c r="K71" s="10"/>
    </row>
    <row r="72" spans="1:11" ht="31.5" x14ac:dyDescent="0.25">
      <c r="A72" s="54"/>
      <c r="B72" s="58"/>
      <c r="C72" s="33" t="s">
        <v>248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10"/>
      <c r="J72" s="10"/>
      <c r="K72" s="10"/>
    </row>
    <row r="73" spans="1:11" x14ac:dyDescent="0.25">
      <c r="A73" s="54" t="s">
        <v>142</v>
      </c>
      <c r="B73" s="57" t="s">
        <v>143</v>
      </c>
      <c r="C73" s="4" t="s">
        <v>233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10"/>
      <c r="J73" s="10"/>
      <c r="K73" s="10"/>
    </row>
    <row r="74" spans="1:11" s="10" customFormat="1" ht="31.5" x14ac:dyDescent="0.25">
      <c r="A74" s="54"/>
      <c r="B74" s="58"/>
      <c r="C74" s="33" t="s">
        <v>248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1"/>
      <c r="J74" s="1"/>
      <c r="K74" s="1"/>
    </row>
    <row r="75" spans="1:11" s="10" customFormat="1" x14ac:dyDescent="0.25">
      <c r="A75" s="54" t="s">
        <v>144</v>
      </c>
      <c r="B75" s="57" t="s">
        <v>145</v>
      </c>
      <c r="C75" s="4" t="s">
        <v>233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1"/>
      <c r="J75" s="1"/>
      <c r="K75" s="1"/>
    </row>
    <row r="76" spans="1:11" s="10" customFormat="1" ht="31.5" x14ac:dyDescent="0.25">
      <c r="A76" s="54"/>
      <c r="B76" s="58"/>
      <c r="C76" s="33" t="s">
        <v>248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</row>
    <row r="77" spans="1:11" s="10" customFormat="1" x14ac:dyDescent="0.25">
      <c r="A77" s="54">
        <v>4</v>
      </c>
      <c r="B77" s="57" t="s">
        <v>188</v>
      </c>
      <c r="C77" s="4" t="s">
        <v>233</v>
      </c>
      <c r="D77" s="31">
        <v>8682</v>
      </c>
      <c r="E77" s="31">
        <v>9500</v>
      </c>
      <c r="F77" s="31">
        <v>10260</v>
      </c>
      <c r="G77" s="31">
        <v>11000</v>
      </c>
      <c r="H77" s="31">
        <v>11700</v>
      </c>
    </row>
    <row r="78" spans="1:11" s="10" customFormat="1" ht="31.5" x14ac:dyDescent="0.25">
      <c r="A78" s="54"/>
      <c r="B78" s="58"/>
      <c r="C78" s="33" t="s">
        <v>248</v>
      </c>
      <c r="D78" s="31">
        <v>86</v>
      </c>
      <c r="E78" s="31">
        <f>E77/D77*100</f>
        <v>109.42179221377563</v>
      </c>
      <c r="F78" s="31">
        <f>F77/E77*100</f>
        <v>108</v>
      </c>
      <c r="G78" s="31">
        <f>G77/F77*100</f>
        <v>107.21247563352827</v>
      </c>
      <c r="H78" s="31">
        <f>H77/G77*100</f>
        <v>106.36363636363637</v>
      </c>
    </row>
    <row r="79" spans="1:11" s="10" customFormat="1" x14ac:dyDescent="0.25">
      <c r="A79" s="54" t="s">
        <v>74</v>
      </c>
      <c r="B79" s="57" t="s">
        <v>189</v>
      </c>
      <c r="C79" s="4" t="s">
        <v>233</v>
      </c>
      <c r="D79" s="31">
        <v>479.6</v>
      </c>
      <c r="E79" s="31">
        <v>532</v>
      </c>
      <c r="F79" s="31">
        <v>580</v>
      </c>
      <c r="G79" s="31">
        <v>620</v>
      </c>
      <c r="H79" s="31">
        <v>670</v>
      </c>
    </row>
    <row r="80" spans="1:11" ht="31.5" x14ac:dyDescent="0.25">
      <c r="A80" s="54"/>
      <c r="B80" s="58"/>
      <c r="C80" s="33" t="s">
        <v>248</v>
      </c>
      <c r="D80" s="31">
        <v>43.9</v>
      </c>
      <c r="E80" s="31">
        <f>E79/D79*100</f>
        <v>110.9257714762302</v>
      </c>
      <c r="F80" s="31">
        <f>F79/E79*100</f>
        <v>109.02255639097744</v>
      </c>
      <c r="G80" s="31">
        <f>G79/F79*100</f>
        <v>106.89655172413792</v>
      </c>
      <c r="H80" s="31">
        <f>H79/G79*100</f>
        <v>108.06451612903226</v>
      </c>
      <c r="I80" s="10"/>
      <c r="J80" s="10"/>
      <c r="K80" s="10"/>
    </row>
    <row r="81" spans="1:11" x14ac:dyDescent="0.25">
      <c r="A81" s="8" t="s">
        <v>15</v>
      </c>
      <c r="B81" s="52" t="s">
        <v>19</v>
      </c>
      <c r="C81" s="52"/>
      <c r="D81" s="52"/>
      <c r="E81" s="52"/>
      <c r="F81" s="52"/>
      <c r="G81" s="52"/>
      <c r="H81" s="52"/>
      <c r="I81" s="10"/>
      <c r="J81" s="10"/>
      <c r="K81" s="10"/>
    </row>
    <row r="82" spans="1:11" s="10" customFormat="1" x14ac:dyDescent="0.25">
      <c r="A82" s="54">
        <v>1</v>
      </c>
      <c r="B82" s="67" t="s">
        <v>179</v>
      </c>
      <c r="C82" s="4" t="s">
        <v>233</v>
      </c>
      <c r="D82" s="31">
        <v>39709.599999999999</v>
      </c>
      <c r="E82" s="31">
        <f>E84+E86</f>
        <v>40913.5</v>
      </c>
      <c r="F82" s="31">
        <f>F84+F86</f>
        <v>43120.5</v>
      </c>
      <c r="G82" s="31">
        <f>G84+G86</f>
        <v>45522.5</v>
      </c>
      <c r="H82" s="31">
        <f>H84+H86</f>
        <v>48127.9</v>
      </c>
      <c r="I82" s="1"/>
      <c r="J82" s="1"/>
      <c r="K82" s="1"/>
    </row>
    <row r="83" spans="1:11" s="10" customFormat="1" ht="31.5" x14ac:dyDescent="0.25">
      <c r="A83" s="54"/>
      <c r="B83" s="68"/>
      <c r="C83" s="33" t="s">
        <v>248</v>
      </c>
      <c r="D83" s="31">
        <v>118</v>
      </c>
      <c r="E83" s="31">
        <f>E82/D82*100</f>
        <v>103.03176058182405</v>
      </c>
      <c r="F83" s="31">
        <f>F82/E82*100</f>
        <v>105.39430750241362</v>
      </c>
      <c r="G83" s="31">
        <f>G82/F82*100</f>
        <v>105.57043633538572</v>
      </c>
      <c r="H83" s="31">
        <f>H82/G82*100</f>
        <v>105.72332363117141</v>
      </c>
      <c r="I83" s="1"/>
      <c r="J83" s="1"/>
      <c r="K83" s="1"/>
    </row>
    <row r="84" spans="1:11" s="10" customFormat="1" x14ac:dyDescent="0.25">
      <c r="A84" s="54" t="s">
        <v>39</v>
      </c>
      <c r="B84" s="67" t="s">
        <v>89</v>
      </c>
      <c r="C84" s="4" t="s">
        <v>233</v>
      </c>
      <c r="D84" s="31">
        <v>106.1</v>
      </c>
      <c r="E84" s="31">
        <v>113.5</v>
      </c>
      <c r="F84" s="31">
        <v>120.5</v>
      </c>
      <c r="G84" s="31">
        <v>122.5</v>
      </c>
      <c r="H84" s="31">
        <v>127.9</v>
      </c>
      <c r="I84" s="1"/>
      <c r="J84" s="1"/>
      <c r="K84" s="1"/>
    </row>
    <row r="85" spans="1:11" s="10" customFormat="1" ht="31.5" x14ac:dyDescent="0.25">
      <c r="A85" s="54"/>
      <c r="B85" s="68"/>
      <c r="C85" s="33" t="s">
        <v>248</v>
      </c>
      <c r="D85" s="31">
        <v>110</v>
      </c>
      <c r="E85" s="31">
        <f>E84/D84*100</f>
        <v>106.97455230914233</v>
      </c>
      <c r="F85" s="31">
        <f>F84/E84*100</f>
        <v>106.16740088105728</v>
      </c>
      <c r="G85" s="31">
        <f>G84/F84*100</f>
        <v>101.65975103734439</v>
      </c>
      <c r="H85" s="31">
        <f>H84/G84*100</f>
        <v>104.40816326530613</v>
      </c>
      <c r="I85" s="1"/>
      <c r="J85" s="1"/>
      <c r="K85" s="1"/>
    </row>
    <row r="86" spans="1:11" x14ac:dyDescent="0.25">
      <c r="A86" s="54" t="s">
        <v>40</v>
      </c>
      <c r="B86" s="67" t="s">
        <v>90</v>
      </c>
      <c r="C86" s="4" t="s">
        <v>233</v>
      </c>
      <c r="D86" s="31">
        <v>39603.5</v>
      </c>
      <c r="E86" s="31">
        <v>40800</v>
      </c>
      <c r="F86" s="31">
        <v>43000</v>
      </c>
      <c r="G86" s="31">
        <v>45400</v>
      </c>
      <c r="H86" s="31">
        <v>48000</v>
      </c>
    </row>
    <row r="87" spans="1:11" ht="31.5" x14ac:dyDescent="0.25">
      <c r="A87" s="54"/>
      <c r="B87" s="68"/>
      <c r="C87" s="33" t="s">
        <v>248</v>
      </c>
      <c r="D87" s="31">
        <v>118</v>
      </c>
      <c r="E87" s="31">
        <f>E86/D86*100</f>
        <v>103.02119762142235</v>
      </c>
      <c r="F87" s="31">
        <f>F86/E86*100</f>
        <v>105.3921568627451</v>
      </c>
      <c r="G87" s="31">
        <f>G86/F86*100</f>
        <v>105.58139534883722</v>
      </c>
      <c r="H87" s="31">
        <f>H86/G86*100</f>
        <v>105.72687224669603</v>
      </c>
    </row>
    <row r="88" spans="1:11" x14ac:dyDescent="0.25">
      <c r="A88" s="8" t="s">
        <v>18</v>
      </c>
      <c r="B88" s="18" t="s">
        <v>25</v>
      </c>
      <c r="C88" s="6"/>
      <c r="D88" s="6"/>
      <c r="E88" s="6"/>
      <c r="F88" s="6"/>
      <c r="G88" s="6"/>
      <c r="H88" s="6"/>
    </row>
    <row r="89" spans="1:11" x14ac:dyDescent="0.25">
      <c r="A89" s="63">
        <v>1</v>
      </c>
      <c r="B89" s="67" t="s">
        <v>153</v>
      </c>
      <c r="C89" s="4" t="s">
        <v>233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</row>
    <row r="90" spans="1:11" ht="31.5" x14ac:dyDescent="0.25">
      <c r="A90" s="64"/>
      <c r="B90" s="68"/>
      <c r="C90" s="33" t="s">
        <v>248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</row>
    <row r="91" spans="1:11" ht="31.5" x14ac:dyDescent="0.25">
      <c r="A91" s="7">
        <v>2</v>
      </c>
      <c r="B91" s="38" t="s">
        <v>76</v>
      </c>
      <c r="C91" s="4" t="s">
        <v>28</v>
      </c>
      <c r="D91" s="31">
        <v>125873</v>
      </c>
      <c r="E91" s="31">
        <v>104500</v>
      </c>
      <c r="F91" s="31">
        <v>105000</v>
      </c>
      <c r="G91" s="31">
        <v>105000</v>
      </c>
      <c r="H91" s="31">
        <v>105000</v>
      </c>
    </row>
    <row r="92" spans="1:11" ht="31.5" x14ac:dyDescent="0.25">
      <c r="A92" s="7" t="s">
        <v>58</v>
      </c>
      <c r="B92" s="38" t="s">
        <v>231</v>
      </c>
      <c r="C92" s="4" t="s">
        <v>28</v>
      </c>
      <c r="D92" s="31">
        <v>102207</v>
      </c>
      <c r="E92" s="31">
        <v>104500</v>
      </c>
      <c r="F92" s="31">
        <v>105000</v>
      </c>
      <c r="G92" s="31">
        <v>105000</v>
      </c>
      <c r="H92" s="31">
        <v>105000</v>
      </c>
    </row>
    <row r="93" spans="1:11" ht="31.5" x14ac:dyDescent="0.25">
      <c r="A93" s="7">
        <v>3</v>
      </c>
      <c r="B93" s="38" t="s">
        <v>154</v>
      </c>
      <c r="C93" s="4" t="s">
        <v>29</v>
      </c>
      <c r="D93" s="31">
        <v>28.21</v>
      </c>
      <c r="E93" s="31">
        <v>29.28</v>
      </c>
      <c r="F93" s="31">
        <v>30.4</v>
      </c>
      <c r="G93" s="31">
        <v>31.5</v>
      </c>
      <c r="H93" s="31">
        <v>32.6</v>
      </c>
    </row>
    <row r="94" spans="1:11" x14ac:dyDescent="0.25">
      <c r="A94" s="8" t="s">
        <v>20</v>
      </c>
      <c r="B94" s="18" t="s">
        <v>31</v>
      </c>
      <c r="C94" s="6"/>
      <c r="D94" s="6"/>
      <c r="E94" s="6"/>
      <c r="F94" s="6"/>
      <c r="G94" s="6"/>
      <c r="H94" s="6"/>
    </row>
    <row r="95" spans="1:11" ht="31.5" x14ac:dyDescent="0.25">
      <c r="A95" s="7" t="s">
        <v>146</v>
      </c>
      <c r="B95" s="38" t="s">
        <v>86</v>
      </c>
      <c r="C95" s="4" t="s">
        <v>81</v>
      </c>
      <c r="D95" s="31">
        <v>37.5</v>
      </c>
      <c r="E95" s="31">
        <v>36.6</v>
      </c>
      <c r="F95" s="31">
        <v>36.6</v>
      </c>
      <c r="G95" s="31">
        <v>36.6</v>
      </c>
      <c r="H95" s="31">
        <v>36.6</v>
      </c>
    </row>
    <row r="96" spans="1:11" ht="47.25" x14ac:dyDescent="0.25">
      <c r="A96" s="39" t="s">
        <v>71</v>
      </c>
      <c r="B96" s="38" t="s">
        <v>216</v>
      </c>
      <c r="C96" s="4" t="s">
        <v>81</v>
      </c>
      <c r="D96" s="31">
        <v>37.5</v>
      </c>
      <c r="E96" s="31">
        <v>36.6</v>
      </c>
      <c r="F96" s="31">
        <v>36.6</v>
      </c>
      <c r="G96" s="31">
        <v>36.6</v>
      </c>
      <c r="H96" s="31">
        <v>36.6</v>
      </c>
    </row>
    <row r="97" spans="1:8" ht="63" x14ac:dyDescent="0.25">
      <c r="A97" s="39" t="s">
        <v>72</v>
      </c>
      <c r="B97" s="38" t="s">
        <v>190</v>
      </c>
      <c r="C97" s="4" t="s">
        <v>7</v>
      </c>
      <c r="D97" s="31">
        <f>D96/D95*100</f>
        <v>100</v>
      </c>
      <c r="E97" s="31">
        <f>E96/E95*100</f>
        <v>100</v>
      </c>
      <c r="F97" s="31">
        <f>F96/F95*100</f>
        <v>100</v>
      </c>
      <c r="G97" s="31">
        <f>G96/G95*100</f>
        <v>100</v>
      </c>
      <c r="H97" s="31">
        <f>H96/H95*100</f>
        <v>100</v>
      </c>
    </row>
    <row r="98" spans="1:8" x14ac:dyDescent="0.25">
      <c r="A98" s="8" t="s">
        <v>21</v>
      </c>
      <c r="B98" s="18" t="s">
        <v>22</v>
      </c>
      <c r="C98" s="6"/>
      <c r="D98" s="6"/>
      <c r="E98" s="6"/>
      <c r="F98" s="6"/>
      <c r="G98" s="6"/>
      <c r="H98" s="6"/>
    </row>
    <row r="99" spans="1:8" x14ac:dyDescent="0.25">
      <c r="A99" s="65">
        <v>1</v>
      </c>
      <c r="B99" s="66" t="s">
        <v>185</v>
      </c>
      <c r="C99" s="4" t="s">
        <v>233</v>
      </c>
      <c r="D99" s="31">
        <v>16103.2</v>
      </c>
      <c r="E99" s="31">
        <v>16763.3</v>
      </c>
      <c r="F99" s="31">
        <v>17568</v>
      </c>
      <c r="G99" s="31">
        <v>18270.7</v>
      </c>
      <c r="H99" s="31">
        <v>19001.5</v>
      </c>
    </row>
    <row r="100" spans="1:8" ht="31.5" x14ac:dyDescent="0.25">
      <c r="A100" s="65"/>
      <c r="B100" s="66"/>
      <c r="C100" s="33" t="s">
        <v>248</v>
      </c>
      <c r="D100" s="31">
        <v>109.9</v>
      </c>
      <c r="E100" s="31">
        <f>E99/D99*100</f>
        <v>104.09918525510457</v>
      </c>
      <c r="F100" s="31">
        <f>F99/E99*100</f>
        <v>104.80036746941235</v>
      </c>
      <c r="G100" s="31">
        <f>G99/F99*100</f>
        <v>103.99988615664846</v>
      </c>
      <c r="H100" s="31">
        <f>H99/G99*100</f>
        <v>103.99984674916669</v>
      </c>
    </row>
    <row r="101" spans="1:8" x14ac:dyDescent="0.25">
      <c r="A101" s="59" t="s">
        <v>71</v>
      </c>
      <c r="B101" s="60" t="s">
        <v>77</v>
      </c>
      <c r="C101" s="4" t="s">
        <v>233</v>
      </c>
      <c r="D101" s="31">
        <v>5468.5</v>
      </c>
      <c r="E101" s="31">
        <v>6004.5</v>
      </c>
      <c r="F101" s="31">
        <v>6250.6</v>
      </c>
      <c r="G101" s="31">
        <v>6506.8</v>
      </c>
      <c r="H101" s="31">
        <v>6767.1</v>
      </c>
    </row>
    <row r="102" spans="1:8" ht="31.5" x14ac:dyDescent="0.25">
      <c r="A102" s="59"/>
      <c r="B102" s="60"/>
      <c r="C102" s="33" t="s">
        <v>248</v>
      </c>
      <c r="D102" s="31">
        <v>108.4</v>
      </c>
      <c r="E102" s="31">
        <f>E101/D101*100</f>
        <v>109.80159092987107</v>
      </c>
      <c r="F102" s="31">
        <f>F101/E101*100</f>
        <v>104.09859272212508</v>
      </c>
      <c r="G102" s="31">
        <f>G101/F101*100</f>
        <v>104.09880651457459</v>
      </c>
      <c r="H102" s="31">
        <f>H101/G101*100</f>
        <v>104.00043031905084</v>
      </c>
    </row>
    <row r="103" spans="1:8" x14ac:dyDescent="0.25">
      <c r="A103" s="69" t="s">
        <v>72</v>
      </c>
      <c r="B103" s="57" t="s">
        <v>250</v>
      </c>
      <c r="C103" s="4" t="s">
        <v>233</v>
      </c>
      <c r="D103" s="31">
        <v>40.9</v>
      </c>
      <c r="E103" s="31">
        <v>42.7</v>
      </c>
      <c r="F103" s="31">
        <v>44.7</v>
      </c>
      <c r="G103" s="31">
        <v>46.5</v>
      </c>
      <c r="H103" s="31">
        <v>48.4</v>
      </c>
    </row>
    <row r="104" spans="1:8" ht="31.5" x14ac:dyDescent="0.25">
      <c r="A104" s="70"/>
      <c r="B104" s="58"/>
      <c r="C104" s="33" t="s">
        <v>248</v>
      </c>
      <c r="D104" s="31">
        <v>66.7</v>
      </c>
      <c r="E104" s="31">
        <f>E103/D103*100</f>
        <v>104.40097799511004</v>
      </c>
      <c r="F104" s="31">
        <f>F103/E103*100</f>
        <v>104.68384074941453</v>
      </c>
      <c r="G104" s="31">
        <f>G103/F103*100</f>
        <v>104.02684563758389</v>
      </c>
      <c r="H104" s="31">
        <f>H103/G103*100</f>
        <v>104.08602150537634</v>
      </c>
    </row>
    <row r="105" spans="1:8" x14ac:dyDescent="0.25">
      <c r="A105" s="8" t="s">
        <v>23</v>
      </c>
      <c r="B105" s="18" t="s">
        <v>240</v>
      </c>
      <c r="C105" s="33"/>
      <c r="D105" s="31"/>
      <c r="E105" s="31"/>
      <c r="F105" s="31"/>
      <c r="G105" s="31"/>
      <c r="H105" s="31"/>
    </row>
    <row r="106" spans="1:8" ht="31.5" x14ac:dyDescent="0.25">
      <c r="A106" s="36" t="s">
        <v>146</v>
      </c>
      <c r="B106" s="38" t="s">
        <v>228</v>
      </c>
      <c r="C106" s="4" t="s">
        <v>229</v>
      </c>
      <c r="D106" s="31">
        <v>3523</v>
      </c>
      <c r="E106" s="31">
        <v>3533</v>
      </c>
      <c r="F106" s="31">
        <v>3543</v>
      </c>
      <c r="G106" s="31">
        <v>3717</v>
      </c>
      <c r="H106" s="31">
        <v>3787</v>
      </c>
    </row>
    <row r="107" spans="1:8" ht="63" x14ac:dyDescent="0.25">
      <c r="A107" s="36" t="s">
        <v>71</v>
      </c>
      <c r="B107" s="38" t="s">
        <v>241</v>
      </c>
      <c r="C107" s="4" t="s">
        <v>232</v>
      </c>
      <c r="D107" s="31">
        <v>12717</v>
      </c>
      <c r="E107" s="31">
        <v>12818</v>
      </c>
      <c r="F107" s="31">
        <v>12921</v>
      </c>
      <c r="G107" s="31">
        <v>13024</v>
      </c>
      <c r="H107" s="31">
        <v>13128</v>
      </c>
    </row>
    <row r="108" spans="1:8" ht="31.5" x14ac:dyDescent="0.25">
      <c r="A108" s="36" t="s">
        <v>72</v>
      </c>
      <c r="B108" s="38" t="s">
        <v>230</v>
      </c>
      <c r="C108" s="4" t="s">
        <v>233</v>
      </c>
      <c r="D108" s="31">
        <v>6956.4</v>
      </c>
      <c r="E108" s="31">
        <v>7137.2</v>
      </c>
      <c r="F108" s="31">
        <v>7280</v>
      </c>
      <c r="G108" s="31">
        <v>7425.6</v>
      </c>
      <c r="H108" s="31">
        <v>7574.1</v>
      </c>
    </row>
    <row r="109" spans="1:8" x14ac:dyDescent="0.25">
      <c r="A109" s="13" t="s">
        <v>27</v>
      </c>
      <c r="B109" s="20" t="s">
        <v>24</v>
      </c>
      <c r="C109" s="32"/>
      <c r="D109" s="32"/>
      <c r="E109" s="32"/>
      <c r="F109" s="32"/>
      <c r="G109" s="32"/>
      <c r="H109" s="32"/>
    </row>
    <row r="110" spans="1:8" x14ac:dyDescent="0.25">
      <c r="A110" s="61">
        <v>1</v>
      </c>
      <c r="B110" s="57" t="s">
        <v>247</v>
      </c>
      <c r="C110" s="4" t="s">
        <v>233</v>
      </c>
      <c r="D110" s="31">
        <v>7329.1</v>
      </c>
      <c r="E110" s="31">
        <v>4500</v>
      </c>
      <c r="F110" s="31">
        <v>4800</v>
      </c>
      <c r="G110" s="31">
        <v>5200</v>
      </c>
      <c r="H110" s="31">
        <v>5700</v>
      </c>
    </row>
    <row r="111" spans="1:8" ht="31.5" x14ac:dyDescent="0.25">
      <c r="A111" s="61"/>
      <c r="B111" s="58"/>
      <c r="C111" s="33" t="s">
        <v>248</v>
      </c>
      <c r="D111" s="31">
        <v>72.3</v>
      </c>
      <c r="E111" s="31">
        <f>E110/D110*100</f>
        <v>61.399080378218329</v>
      </c>
      <c r="F111" s="31">
        <f>F110/E110*100</f>
        <v>106.66666666666667</v>
      </c>
      <c r="G111" s="31">
        <f>G110/F110*100</f>
        <v>108.33333333333333</v>
      </c>
      <c r="H111" s="31">
        <f>H110/G110*100</f>
        <v>109.61538461538463</v>
      </c>
    </row>
    <row r="112" spans="1:8" ht="31.5" x14ac:dyDescent="0.25">
      <c r="A112" s="11" t="s">
        <v>71</v>
      </c>
      <c r="B112" s="37" t="s">
        <v>169</v>
      </c>
      <c r="C112" s="33"/>
      <c r="D112" s="31"/>
      <c r="E112" s="31"/>
      <c r="F112" s="31"/>
      <c r="G112" s="31"/>
      <c r="H112" s="31"/>
    </row>
    <row r="113" spans="1:8" ht="31.5" x14ac:dyDescent="0.25">
      <c r="A113" s="11" t="s">
        <v>58</v>
      </c>
      <c r="B113" s="37" t="s">
        <v>91</v>
      </c>
      <c r="C113" s="4" t="s">
        <v>233</v>
      </c>
      <c r="D113" s="31">
        <v>1717.1</v>
      </c>
      <c r="E113" s="31">
        <v>1264.5999999999999</v>
      </c>
      <c r="F113" s="31">
        <v>1300</v>
      </c>
      <c r="G113" s="31">
        <v>1450</v>
      </c>
      <c r="H113" s="31">
        <v>1530</v>
      </c>
    </row>
    <row r="114" spans="1:8" x14ac:dyDescent="0.25">
      <c r="A114" s="11" t="s">
        <v>59</v>
      </c>
      <c r="B114" s="37" t="s">
        <v>92</v>
      </c>
      <c r="C114" s="4" t="s">
        <v>233</v>
      </c>
      <c r="D114" s="31"/>
      <c r="E114" s="31"/>
      <c r="F114" s="31"/>
      <c r="G114" s="31"/>
      <c r="H114" s="31"/>
    </row>
    <row r="115" spans="1:8" x14ac:dyDescent="0.25">
      <c r="A115" s="11" t="s">
        <v>60</v>
      </c>
      <c r="B115" s="37" t="s">
        <v>93</v>
      </c>
      <c r="C115" s="4" t="s">
        <v>233</v>
      </c>
      <c r="D115" s="31">
        <v>1153.8</v>
      </c>
      <c r="E115" s="31">
        <v>1248</v>
      </c>
      <c r="F115" s="31">
        <v>1350</v>
      </c>
      <c r="G115" s="31">
        <v>1450</v>
      </c>
      <c r="H115" s="31">
        <v>1550</v>
      </c>
    </row>
    <row r="116" spans="1:8" ht="31.5" x14ac:dyDescent="0.25">
      <c r="A116" s="11" t="s">
        <v>61</v>
      </c>
      <c r="B116" s="37" t="s">
        <v>94</v>
      </c>
      <c r="C116" s="4" t="s">
        <v>233</v>
      </c>
      <c r="D116" s="31">
        <v>3149.8</v>
      </c>
      <c r="E116" s="31">
        <v>1088</v>
      </c>
      <c r="F116" s="31">
        <v>1250</v>
      </c>
      <c r="G116" s="31">
        <v>1400</v>
      </c>
      <c r="H116" s="31">
        <v>1600</v>
      </c>
    </row>
    <row r="117" spans="1:8" ht="47.25" x14ac:dyDescent="0.25">
      <c r="A117" s="11" t="s">
        <v>63</v>
      </c>
      <c r="B117" s="37" t="s">
        <v>95</v>
      </c>
      <c r="C117" s="4" t="s">
        <v>233</v>
      </c>
      <c r="D117" s="31">
        <v>290.8</v>
      </c>
      <c r="E117" s="31">
        <v>47.3</v>
      </c>
      <c r="F117" s="31">
        <v>50</v>
      </c>
      <c r="G117" s="31">
        <v>50</v>
      </c>
      <c r="H117" s="31">
        <v>50</v>
      </c>
    </row>
    <row r="118" spans="1:8" x14ac:dyDescent="0.25">
      <c r="A118" s="11" t="s">
        <v>64</v>
      </c>
      <c r="B118" s="37" t="s">
        <v>96</v>
      </c>
      <c r="C118" s="4" t="s">
        <v>233</v>
      </c>
      <c r="D118" s="31"/>
      <c r="E118" s="31"/>
      <c r="F118" s="31"/>
      <c r="G118" s="31"/>
      <c r="H118" s="31"/>
    </row>
    <row r="119" spans="1:8" ht="47.25" x14ac:dyDescent="0.25">
      <c r="A119" s="11" t="s">
        <v>65</v>
      </c>
      <c r="B119" s="37" t="s">
        <v>97</v>
      </c>
      <c r="C119" s="4" t="s">
        <v>233</v>
      </c>
      <c r="D119" s="31">
        <v>127.8</v>
      </c>
      <c r="E119" s="31">
        <v>123.9</v>
      </c>
      <c r="F119" s="31">
        <v>130</v>
      </c>
      <c r="G119" s="31">
        <v>130</v>
      </c>
      <c r="H119" s="31">
        <v>140</v>
      </c>
    </row>
    <row r="120" spans="1:8" ht="31.5" x14ac:dyDescent="0.25">
      <c r="A120" s="11" t="s">
        <v>66</v>
      </c>
      <c r="B120" s="37" t="s">
        <v>98</v>
      </c>
      <c r="C120" s="4" t="s">
        <v>233</v>
      </c>
      <c r="D120" s="31"/>
      <c r="E120" s="31"/>
      <c r="F120" s="31"/>
      <c r="G120" s="31"/>
      <c r="H120" s="31"/>
    </row>
    <row r="121" spans="1:8" x14ac:dyDescent="0.25">
      <c r="A121" s="11" t="s">
        <v>67</v>
      </c>
      <c r="B121" s="37" t="s">
        <v>99</v>
      </c>
      <c r="C121" s="4" t="s">
        <v>233</v>
      </c>
      <c r="D121" s="31">
        <v>134.6</v>
      </c>
      <c r="E121" s="31">
        <v>205</v>
      </c>
      <c r="F121" s="31">
        <v>200</v>
      </c>
      <c r="G121" s="31">
        <v>200</v>
      </c>
      <c r="H121" s="31">
        <v>220</v>
      </c>
    </row>
    <row r="122" spans="1:8" ht="31.5" x14ac:dyDescent="0.25">
      <c r="A122" s="11" t="s">
        <v>68</v>
      </c>
      <c r="B122" s="37" t="s">
        <v>100</v>
      </c>
      <c r="C122" s="4" t="s">
        <v>233</v>
      </c>
      <c r="D122" s="31">
        <v>114.4</v>
      </c>
      <c r="E122" s="31">
        <v>32</v>
      </c>
      <c r="F122" s="31">
        <v>50</v>
      </c>
      <c r="G122" s="31">
        <v>50</v>
      </c>
      <c r="H122" s="31">
        <v>50</v>
      </c>
    </row>
    <row r="123" spans="1:8" x14ac:dyDescent="0.25">
      <c r="A123" s="11" t="s">
        <v>170</v>
      </c>
      <c r="B123" s="37" t="s">
        <v>101</v>
      </c>
      <c r="C123" s="4" t="s">
        <v>233</v>
      </c>
      <c r="D123" s="31"/>
      <c r="E123" s="31"/>
      <c r="F123" s="31"/>
      <c r="G123" s="31"/>
      <c r="H123" s="31"/>
    </row>
    <row r="124" spans="1:8" ht="31.5" x14ac:dyDescent="0.25">
      <c r="A124" s="11" t="s">
        <v>171</v>
      </c>
      <c r="B124" s="37" t="s">
        <v>102</v>
      </c>
      <c r="C124" s="4" t="s">
        <v>233</v>
      </c>
      <c r="D124" s="31">
        <v>100.8</v>
      </c>
      <c r="E124" s="31">
        <v>209</v>
      </c>
      <c r="F124" s="31">
        <v>150</v>
      </c>
      <c r="G124" s="31">
        <v>150</v>
      </c>
      <c r="H124" s="31">
        <v>150</v>
      </c>
    </row>
    <row r="125" spans="1:8" ht="31.5" x14ac:dyDescent="0.25">
      <c r="A125" s="11" t="s">
        <v>172</v>
      </c>
      <c r="B125" s="37" t="s">
        <v>103</v>
      </c>
      <c r="C125" s="4" t="s">
        <v>233</v>
      </c>
      <c r="D125" s="31">
        <v>93.3</v>
      </c>
      <c r="E125" s="31">
        <v>55</v>
      </c>
      <c r="F125" s="31">
        <v>60</v>
      </c>
      <c r="G125" s="31">
        <v>60</v>
      </c>
      <c r="H125" s="31">
        <v>60</v>
      </c>
    </row>
    <row r="126" spans="1:8" ht="31.5" x14ac:dyDescent="0.25">
      <c r="A126" s="11" t="s">
        <v>173</v>
      </c>
      <c r="B126" s="37" t="s">
        <v>104</v>
      </c>
      <c r="C126" s="4" t="s">
        <v>233</v>
      </c>
      <c r="D126" s="31"/>
      <c r="E126" s="31"/>
      <c r="F126" s="31"/>
      <c r="G126" s="31"/>
      <c r="H126" s="31"/>
    </row>
    <row r="127" spans="1:8" ht="47.25" x14ac:dyDescent="0.25">
      <c r="A127" s="11" t="s">
        <v>174</v>
      </c>
      <c r="B127" s="37" t="s">
        <v>105</v>
      </c>
      <c r="C127" s="4" t="s">
        <v>233</v>
      </c>
      <c r="D127" s="31">
        <v>277.60000000000002</v>
      </c>
      <c r="E127" s="31">
        <v>47.3</v>
      </c>
      <c r="F127" s="31">
        <v>50</v>
      </c>
      <c r="G127" s="31">
        <v>60</v>
      </c>
      <c r="H127" s="31">
        <v>90</v>
      </c>
    </row>
    <row r="128" spans="1:8" x14ac:dyDescent="0.25">
      <c r="A128" s="11" t="s">
        <v>175</v>
      </c>
      <c r="B128" s="37" t="s">
        <v>106</v>
      </c>
      <c r="C128" s="4" t="s">
        <v>233</v>
      </c>
      <c r="D128" s="31">
        <v>41.3</v>
      </c>
      <c r="E128" s="31">
        <v>88.4</v>
      </c>
      <c r="F128" s="31">
        <v>90</v>
      </c>
      <c r="G128" s="31">
        <v>92</v>
      </c>
      <c r="H128" s="31">
        <v>95</v>
      </c>
    </row>
    <row r="129" spans="1:8" ht="31.5" x14ac:dyDescent="0.25">
      <c r="A129" s="11" t="s">
        <v>176</v>
      </c>
      <c r="B129" s="37" t="s">
        <v>107</v>
      </c>
      <c r="C129" s="4" t="s">
        <v>233</v>
      </c>
      <c r="D129" s="31">
        <v>76.5</v>
      </c>
      <c r="E129" s="31">
        <v>8.6</v>
      </c>
      <c r="F129" s="31">
        <v>15</v>
      </c>
      <c r="G129" s="31">
        <v>25</v>
      </c>
      <c r="H129" s="31">
        <v>50</v>
      </c>
    </row>
    <row r="130" spans="1:8" ht="31.5" x14ac:dyDescent="0.25">
      <c r="A130" s="11" t="s">
        <v>177</v>
      </c>
      <c r="B130" s="37" t="s">
        <v>108</v>
      </c>
      <c r="C130" s="4" t="s">
        <v>233</v>
      </c>
      <c r="D130" s="31">
        <v>6.2</v>
      </c>
      <c r="E130" s="31">
        <v>5.3</v>
      </c>
      <c r="F130" s="31">
        <v>6</v>
      </c>
      <c r="G130" s="31">
        <v>6</v>
      </c>
      <c r="H130" s="31">
        <v>6</v>
      </c>
    </row>
    <row r="131" spans="1:8" x14ac:dyDescent="0.25">
      <c r="A131" s="11" t="s">
        <v>178</v>
      </c>
      <c r="B131" s="37" t="s">
        <v>109</v>
      </c>
      <c r="C131" s="4" t="s">
        <v>233</v>
      </c>
      <c r="D131" s="31">
        <f>D110-SUM(D113:D130)</f>
        <v>45.099999999999454</v>
      </c>
      <c r="E131" s="31">
        <f>E110-SUM(E113:E130)</f>
        <v>77.599999999999454</v>
      </c>
      <c r="F131" s="31">
        <f>F110-SUM(F113:F130)</f>
        <v>99</v>
      </c>
      <c r="G131" s="31">
        <f>G110-SUM(G113:G130)</f>
        <v>77</v>
      </c>
      <c r="H131" s="31">
        <f>H110-SUM(H113:H130)</f>
        <v>109</v>
      </c>
    </row>
    <row r="132" spans="1:8" ht="31.5" x14ac:dyDescent="0.25">
      <c r="A132" s="7" t="s">
        <v>72</v>
      </c>
      <c r="B132" s="38" t="s">
        <v>152</v>
      </c>
      <c r="C132" s="4" t="s">
        <v>233</v>
      </c>
      <c r="D132" s="31">
        <f>D110</f>
        <v>7329.1</v>
      </c>
      <c r="E132" s="31">
        <f>E110</f>
        <v>4500</v>
      </c>
      <c r="F132" s="31">
        <f>F110</f>
        <v>4800</v>
      </c>
      <c r="G132" s="31">
        <f>G110</f>
        <v>5200</v>
      </c>
      <c r="H132" s="31">
        <f>H110</f>
        <v>5700</v>
      </c>
    </row>
    <row r="133" spans="1:8" x14ac:dyDescent="0.25">
      <c r="A133" s="7" t="s">
        <v>44</v>
      </c>
      <c r="B133" s="38" t="s">
        <v>83</v>
      </c>
      <c r="C133" s="4" t="s">
        <v>233</v>
      </c>
      <c r="D133" s="31">
        <v>6153.5</v>
      </c>
      <c r="E133" s="31">
        <v>3800</v>
      </c>
      <c r="F133" s="31">
        <v>4000</v>
      </c>
      <c r="G133" s="31">
        <v>4200</v>
      </c>
      <c r="H133" s="31">
        <v>4500</v>
      </c>
    </row>
    <row r="134" spans="1:8" x14ac:dyDescent="0.25">
      <c r="A134" s="7" t="s">
        <v>45</v>
      </c>
      <c r="B134" s="38" t="s">
        <v>26</v>
      </c>
      <c r="C134" s="4" t="s">
        <v>233</v>
      </c>
      <c r="D134" s="31">
        <f>D132-D133</f>
        <v>1175.6000000000004</v>
      </c>
      <c r="E134" s="31">
        <f>E132-E133</f>
        <v>700</v>
      </c>
      <c r="F134" s="31">
        <f>F132-F133</f>
        <v>800</v>
      </c>
      <c r="G134" s="31">
        <f>G132-G133</f>
        <v>1000</v>
      </c>
      <c r="H134" s="31">
        <f>H132-H133</f>
        <v>1200</v>
      </c>
    </row>
    <row r="135" spans="1:8" x14ac:dyDescent="0.25">
      <c r="A135" s="7" t="s">
        <v>75</v>
      </c>
      <c r="B135" s="38" t="s">
        <v>219</v>
      </c>
      <c r="C135" s="4" t="s">
        <v>233</v>
      </c>
      <c r="D135" s="31">
        <f>D136+D137+D138</f>
        <v>917.8</v>
      </c>
      <c r="E135" s="31">
        <f>E136+E137+E138</f>
        <v>322</v>
      </c>
      <c r="F135" s="31">
        <f>F136+F137+F138</f>
        <v>480</v>
      </c>
      <c r="G135" s="31">
        <f>G136+G137+G138</f>
        <v>630</v>
      </c>
      <c r="H135" s="31">
        <f>H136+H137+H138</f>
        <v>780</v>
      </c>
    </row>
    <row r="136" spans="1:8" x14ac:dyDescent="0.25">
      <c r="A136" s="7" t="s">
        <v>237</v>
      </c>
      <c r="B136" s="38" t="s">
        <v>222</v>
      </c>
      <c r="C136" s="4" t="s">
        <v>233</v>
      </c>
      <c r="D136" s="31">
        <v>27.1</v>
      </c>
      <c r="E136" s="31">
        <v>30</v>
      </c>
      <c r="F136" s="31">
        <v>30</v>
      </c>
      <c r="G136" s="31">
        <v>30</v>
      </c>
      <c r="H136" s="31">
        <v>30</v>
      </c>
    </row>
    <row r="137" spans="1:8" x14ac:dyDescent="0.25">
      <c r="A137" s="7" t="s">
        <v>238</v>
      </c>
      <c r="B137" s="38" t="s">
        <v>221</v>
      </c>
      <c r="C137" s="4" t="s">
        <v>233</v>
      </c>
      <c r="D137" s="31">
        <v>696.9</v>
      </c>
      <c r="E137" s="31">
        <v>250</v>
      </c>
      <c r="F137" s="31">
        <v>400</v>
      </c>
      <c r="G137" s="31">
        <v>500</v>
      </c>
      <c r="H137" s="31">
        <v>600</v>
      </c>
    </row>
    <row r="138" spans="1:8" x14ac:dyDescent="0.25">
      <c r="A138" s="7" t="s">
        <v>239</v>
      </c>
      <c r="B138" s="38" t="s">
        <v>220</v>
      </c>
      <c r="C138" s="4" t="s">
        <v>233</v>
      </c>
      <c r="D138" s="31">
        <v>193.8</v>
      </c>
      <c r="E138" s="31">
        <v>42</v>
      </c>
      <c r="F138" s="31">
        <v>50</v>
      </c>
      <c r="G138" s="31">
        <v>100</v>
      </c>
      <c r="H138" s="31">
        <v>150</v>
      </c>
    </row>
    <row r="139" spans="1:8" x14ac:dyDescent="0.25">
      <c r="A139" s="7" t="s">
        <v>236</v>
      </c>
      <c r="B139" s="38" t="s">
        <v>223</v>
      </c>
      <c r="C139" s="4" t="s">
        <v>233</v>
      </c>
      <c r="D139" s="31">
        <f>D134-D135</f>
        <v>257.80000000000041</v>
      </c>
      <c r="E139" s="31">
        <f>E134-E135</f>
        <v>378</v>
      </c>
      <c r="F139" s="31">
        <f>F134-F135</f>
        <v>320</v>
      </c>
      <c r="G139" s="31">
        <f>G134-G135</f>
        <v>370</v>
      </c>
      <c r="H139" s="31">
        <f>H134-H135</f>
        <v>420</v>
      </c>
    </row>
    <row r="140" spans="1:8" ht="31.5" x14ac:dyDescent="0.25">
      <c r="A140" s="14" t="s">
        <v>30</v>
      </c>
      <c r="B140" s="18" t="s">
        <v>242</v>
      </c>
      <c r="C140" s="6"/>
      <c r="D140" s="6"/>
      <c r="E140" s="6"/>
      <c r="F140" s="6"/>
      <c r="G140" s="6"/>
      <c r="H140" s="6"/>
    </row>
    <row r="141" spans="1:8" ht="31.5" x14ac:dyDescent="0.25">
      <c r="A141" s="39">
        <v>1</v>
      </c>
      <c r="B141" s="38" t="s">
        <v>245</v>
      </c>
      <c r="C141" s="4" t="s">
        <v>233</v>
      </c>
      <c r="D141" s="31">
        <f>D142+D145</f>
        <v>5531.7</v>
      </c>
      <c r="E141" s="31">
        <f>E142+E145</f>
        <v>6422</v>
      </c>
      <c r="F141" s="31">
        <f>F142+F145</f>
        <v>5123</v>
      </c>
      <c r="G141" s="31">
        <f>G142+G145</f>
        <v>5167.6000000000004</v>
      </c>
      <c r="H141" s="31">
        <f>H142+H145</f>
        <v>5167.6000000000004</v>
      </c>
    </row>
    <row r="142" spans="1:8" x14ac:dyDescent="0.25">
      <c r="A142" s="7" t="s">
        <v>39</v>
      </c>
      <c r="B142" s="38" t="s">
        <v>32</v>
      </c>
      <c r="C142" s="4" t="s">
        <v>233</v>
      </c>
      <c r="D142" s="31">
        <f>D143+D144</f>
        <v>1992</v>
      </c>
      <c r="E142" s="31">
        <f>E143+E144</f>
        <v>2297.1999999999998</v>
      </c>
      <c r="F142" s="31">
        <f>F143+F144</f>
        <v>2220.6999999999998</v>
      </c>
      <c r="G142" s="31">
        <f>G143+G144</f>
        <v>2256.4</v>
      </c>
      <c r="H142" s="31">
        <f>H143+H144</f>
        <v>2330.1</v>
      </c>
    </row>
    <row r="143" spans="1:8" x14ac:dyDescent="0.25">
      <c r="A143" s="7" t="s">
        <v>85</v>
      </c>
      <c r="B143" s="38" t="s">
        <v>182</v>
      </c>
      <c r="C143" s="4" t="s">
        <v>233</v>
      </c>
      <c r="D143" s="31">
        <v>1548.4</v>
      </c>
      <c r="E143" s="31">
        <v>1705.1</v>
      </c>
      <c r="F143" s="31">
        <v>1759.5</v>
      </c>
      <c r="G143" s="31">
        <v>1846.3</v>
      </c>
      <c r="H143" s="31">
        <v>1923.4</v>
      </c>
    </row>
    <row r="144" spans="1:8" x14ac:dyDescent="0.25">
      <c r="A144" s="7" t="s">
        <v>62</v>
      </c>
      <c r="B144" s="38" t="s">
        <v>183</v>
      </c>
      <c r="C144" s="4" t="s">
        <v>233</v>
      </c>
      <c r="D144" s="31">
        <v>443.6</v>
      </c>
      <c r="E144" s="31">
        <v>592.1</v>
      </c>
      <c r="F144" s="31">
        <v>461.2</v>
      </c>
      <c r="G144" s="31">
        <v>410.1</v>
      </c>
      <c r="H144" s="31">
        <v>406.7</v>
      </c>
    </row>
    <row r="145" spans="1:8" x14ac:dyDescent="0.25">
      <c r="A145" s="7" t="s">
        <v>40</v>
      </c>
      <c r="B145" s="38" t="s">
        <v>110</v>
      </c>
      <c r="C145" s="4" t="s">
        <v>233</v>
      </c>
      <c r="D145" s="31">
        <v>3539.7</v>
      </c>
      <c r="E145" s="31">
        <v>4124.8</v>
      </c>
      <c r="F145" s="31">
        <v>2902.3</v>
      </c>
      <c r="G145" s="31">
        <v>2911.2</v>
      </c>
      <c r="H145" s="31">
        <v>2837.5</v>
      </c>
    </row>
    <row r="146" spans="1:8" ht="31.5" x14ac:dyDescent="0.25">
      <c r="A146" s="7">
        <v>2</v>
      </c>
      <c r="B146" s="38" t="s">
        <v>243</v>
      </c>
      <c r="C146" s="4" t="s">
        <v>233</v>
      </c>
      <c r="D146" s="31">
        <v>5396.4</v>
      </c>
      <c r="E146" s="31">
        <v>6522.9</v>
      </c>
      <c r="F146" s="31">
        <v>5211.5</v>
      </c>
      <c r="G146" s="31">
        <v>5167.6000000000004</v>
      </c>
      <c r="H146" s="31">
        <v>5167.6000000000004</v>
      </c>
    </row>
    <row r="147" spans="1:8" x14ac:dyDescent="0.25">
      <c r="A147" s="7" t="s">
        <v>58</v>
      </c>
      <c r="B147" s="1" t="s">
        <v>246</v>
      </c>
      <c r="C147" s="4" t="s">
        <v>233</v>
      </c>
      <c r="D147" s="31">
        <v>4862</v>
      </c>
      <c r="E147" s="31">
        <v>5771</v>
      </c>
      <c r="F147" s="71">
        <v>4690.3</v>
      </c>
      <c r="G147" s="71">
        <v>4650.8</v>
      </c>
      <c r="H147" s="71">
        <v>4650.8</v>
      </c>
    </row>
    <row r="148" spans="1:8" ht="31.5" x14ac:dyDescent="0.25">
      <c r="A148" s="7">
        <v>3</v>
      </c>
      <c r="B148" s="38" t="s">
        <v>244</v>
      </c>
      <c r="C148" s="4" t="s">
        <v>233</v>
      </c>
      <c r="D148" s="31">
        <f>D141-D146</f>
        <v>135.30000000000018</v>
      </c>
      <c r="E148" s="31">
        <f>E141-E146</f>
        <v>-100.89999999999964</v>
      </c>
      <c r="F148" s="31">
        <f>F141-F146</f>
        <v>-88.5</v>
      </c>
      <c r="G148" s="31">
        <f>G141-G146</f>
        <v>0</v>
      </c>
      <c r="H148" s="31">
        <f>H141-H146</f>
        <v>0</v>
      </c>
    </row>
    <row r="149" spans="1:8" x14ac:dyDescent="0.25">
      <c r="A149" s="7" t="s">
        <v>73</v>
      </c>
      <c r="B149" s="38" t="s">
        <v>82</v>
      </c>
      <c r="C149" s="4" t="s">
        <v>233</v>
      </c>
      <c r="D149" s="31">
        <v>22</v>
      </c>
      <c r="E149" s="31">
        <v>0</v>
      </c>
      <c r="F149" s="31">
        <v>0</v>
      </c>
      <c r="G149" s="31">
        <v>0</v>
      </c>
      <c r="H149" s="31">
        <v>0</v>
      </c>
    </row>
    <row r="150" spans="1:8" x14ac:dyDescent="0.25">
      <c r="A150" s="8" t="s">
        <v>235</v>
      </c>
      <c r="B150" s="18" t="s">
        <v>33</v>
      </c>
      <c r="C150" s="6"/>
      <c r="D150" s="6"/>
      <c r="E150" s="6"/>
      <c r="F150" s="6"/>
      <c r="G150" s="6"/>
      <c r="H150" s="6"/>
    </row>
    <row r="151" spans="1:8" ht="31.5" x14ac:dyDescent="0.25">
      <c r="A151" s="7">
        <v>1</v>
      </c>
      <c r="B151" s="38" t="s">
        <v>34</v>
      </c>
      <c r="C151" s="4" t="s">
        <v>9</v>
      </c>
      <c r="D151" s="31">
        <v>44700</v>
      </c>
      <c r="E151" s="31">
        <v>44800</v>
      </c>
      <c r="F151" s="31">
        <v>44800</v>
      </c>
      <c r="G151" s="31">
        <v>44900</v>
      </c>
      <c r="H151" s="31">
        <v>45000</v>
      </c>
    </row>
    <row r="152" spans="1:8" ht="47.25" x14ac:dyDescent="0.25">
      <c r="A152" s="7" t="s">
        <v>71</v>
      </c>
      <c r="B152" s="38" t="s">
        <v>36</v>
      </c>
      <c r="C152" s="4" t="s">
        <v>9</v>
      </c>
      <c r="D152" s="31">
        <v>197</v>
      </c>
      <c r="E152" s="31">
        <v>130</v>
      </c>
      <c r="F152" s="31">
        <v>130</v>
      </c>
      <c r="G152" s="31">
        <v>140</v>
      </c>
      <c r="H152" s="31">
        <v>140</v>
      </c>
    </row>
    <row r="153" spans="1:8" ht="31.5" x14ac:dyDescent="0.25">
      <c r="A153" s="7" t="s">
        <v>72</v>
      </c>
      <c r="B153" s="38" t="s">
        <v>35</v>
      </c>
      <c r="C153" s="4" t="s">
        <v>7</v>
      </c>
      <c r="D153" s="31">
        <v>0.35</v>
      </c>
      <c r="E153" s="31">
        <v>0.24</v>
      </c>
      <c r="F153" s="31">
        <v>0.3</v>
      </c>
      <c r="G153" s="31">
        <v>0.3</v>
      </c>
      <c r="H153" s="31">
        <v>0.3</v>
      </c>
    </row>
    <row r="154" spans="1:8" ht="47.25" x14ac:dyDescent="0.25">
      <c r="A154" s="7" t="s">
        <v>73</v>
      </c>
      <c r="B154" s="38" t="s">
        <v>37</v>
      </c>
      <c r="C154" s="4" t="s">
        <v>38</v>
      </c>
      <c r="D154" s="31">
        <v>709</v>
      </c>
      <c r="E154" s="31">
        <v>1300</v>
      </c>
      <c r="F154" s="31">
        <v>1350</v>
      </c>
      <c r="G154" s="31">
        <v>1400</v>
      </c>
      <c r="H154" s="31">
        <v>1470</v>
      </c>
    </row>
    <row r="155" spans="1:8" ht="47.25" x14ac:dyDescent="0.25">
      <c r="A155" s="39" t="s">
        <v>74</v>
      </c>
      <c r="B155" s="38" t="s">
        <v>253</v>
      </c>
      <c r="C155" s="4" t="s">
        <v>9</v>
      </c>
      <c r="D155" s="31">
        <v>21901</v>
      </c>
      <c r="E155" s="31">
        <v>21000</v>
      </c>
      <c r="F155" s="31">
        <v>21200</v>
      </c>
      <c r="G155" s="31">
        <v>21250</v>
      </c>
      <c r="H155" s="31">
        <v>21300</v>
      </c>
    </row>
    <row r="156" spans="1:8" x14ac:dyDescent="0.25">
      <c r="A156" s="62" t="s">
        <v>78</v>
      </c>
      <c r="B156" s="60" t="s">
        <v>180</v>
      </c>
      <c r="C156" s="4" t="s">
        <v>155</v>
      </c>
      <c r="D156" s="31">
        <v>65137</v>
      </c>
      <c r="E156" s="31">
        <v>73200</v>
      </c>
      <c r="F156" s="31">
        <v>78500</v>
      </c>
      <c r="G156" s="31">
        <v>83700</v>
      </c>
      <c r="H156" s="31">
        <v>89600</v>
      </c>
    </row>
    <row r="157" spans="1:8" x14ac:dyDescent="0.25">
      <c r="A157" s="62"/>
      <c r="B157" s="60"/>
      <c r="C157" s="4" t="s">
        <v>17</v>
      </c>
      <c r="D157" s="31">
        <v>112.1</v>
      </c>
      <c r="E157" s="31">
        <f>E156/D156*100</f>
        <v>112.3785252621398</v>
      </c>
      <c r="F157" s="31">
        <f>F156/E156*100</f>
        <v>107.24043715846993</v>
      </c>
      <c r="G157" s="31">
        <f>G156/F156*100</f>
        <v>106.62420382165605</v>
      </c>
      <c r="H157" s="31">
        <f>H156/G156*100</f>
        <v>107.0489844683393</v>
      </c>
    </row>
    <row r="158" spans="1:8" ht="31.5" x14ac:dyDescent="0.25">
      <c r="A158" s="11" t="s">
        <v>79</v>
      </c>
      <c r="B158" s="37" t="s">
        <v>181</v>
      </c>
      <c r="C158" s="33" t="s">
        <v>233</v>
      </c>
      <c r="D158" s="31">
        <f>D156*D155*12/1000000</f>
        <v>17118.785243999999</v>
      </c>
      <c r="E158" s="31">
        <f>E156*E155*12/1000000</f>
        <v>18446.400000000001</v>
      </c>
      <c r="F158" s="31">
        <f>F156*F155*12/1000000</f>
        <v>19970.400000000001</v>
      </c>
      <c r="G158" s="31">
        <f>G156*G155*12/1000000</f>
        <v>21343.5</v>
      </c>
      <c r="H158" s="31">
        <f>H156*H155*12/1000000</f>
        <v>22901.759999999998</v>
      </c>
    </row>
  </sheetData>
  <mergeCells count="83">
    <mergeCell ref="A103:A104"/>
    <mergeCell ref="B103:B104"/>
    <mergeCell ref="B110:B111"/>
    <mergeCell ref="B69:B70"/>
    <mergeCell ref="B71:B72"/>
    <mergeCell ref="B73:B74"/>
    <mergeCell ref="B75:B76"/>
    <mergeCell ref="B77:B78"/>
    <mergeCell ref="B79:B80"/>
    <mergeCell ref="B81:H81"/>
    <mergeCell ref="A71:A72"/>
    <mergeCell ref="A73:A74"/>
    <mergeCell ref="A75:A76"/>
    <mergeCell ref="A77:A78"/>
    <mergeCell ref="A79:A80"/>
    <mergeCell ref="A69:A70"/>
    <mergeCell ref="B67:B68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33:B34"/>
    <mergeCell ref="B35:B36"/>
    <mergeCell ref="B37:B38"/>
    <mergeCell ref="B39:B40"/>
    <mergeCell ref="B41:B42"/>
    <mergeCell ref="B43:B44"/>
    <mergeCell ref="A101:A102"/>
    <mergeCell ref="B101:B102"/>
    <mergeCell ref="A110:A111"/>
    <mergeCell ref="A156:A157"/>
    <mergeCell ref="B156:B157"/>
    <mergeCell ref="A82:A83"/>
    <mergeCell ref="A84:A85"/>
    <mergeCell ref="A86:A87"/>
    <mergeCell ref="A89:A90"/>
    <mergeCell ref="A99:A100"/>
    <mergeCell ref="B99:B100"/>
    <mergeCell ref="B82:B83"/>
    <mergeCell ref="B84:B85"/>
    <mergeCell ref="B86:B87"/>
    <mergeCell ref="B89:B90"/>
    <mergeCell ref="B22:B23"/>
    <mergeCell ref="B24:B25"/>
    <mergeCell ref="B26:B27"/>
    <mergeCell ref="B29:B30"/>
    <mergeCell ref="B31:B32"/>
    <mergeCell ref="A63:A64"/>
    <mergeCell ref="A65:A66"/>
    <mergeCell ref="A47:A48"/>
    <mergeCell ref="A49:A50"/>
    <mergeCell ref="A51:A52"/>
    <mergeCell ref="A53:A54"/>
    <mergeCell ref="A55:A56"/>
    <mergeCell ref="A67:A68"/>
    <mergeCell ref="A45:A46"/>
    <mergeCell ref="A22:A23"/>
    <mergeCell ref="A24:A25"/>
    <mergeCell ref="A26:A27"/>
    <mergeCell ref="A29:A30"/>
    <mergeCell ref="A31:A32"/>
    <mergeCell ref="A33:A34"/>
    <mergeCell ref="A35:A36"/>
    <mergeCell ref="A37:A38"/>
    <mergeCell ref="A39:A40"/>
    <mergeCell ref="A41:A42"/>
    <mergeCell ref="A43:A44"/>
    <mergeCell ref="A57:A58"/>
    <mergeCell ref="A59:A60"/>
    <mergeCell ref="A61:A62"/>
    <mergeCell ref="A1:H1"/>
    <mergeCell ref="A2:H2"/>
    <mergeCell ref="A4:A5"/>
    <mergeCell ref="B4:B5"/>
    <mergeCell ref="C4:C5"/>
    <mergeCell ref="F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firstPageNumber="143" fitToHeight="0" orientation="landscape" useFirstPageNumber="1" r:id="rId1"/>
  <headerFooter>
    <oddFooter>&amp;R&amp;14&amp;P</oddFooter>
  </headerFooter>
  <rowBreaks count="3" manualBreakCount="3">
    <brk id="80" max="7" man="1"/>
    <brk id="97" max="7" man="1"/>
    <brk id="1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Входные данные</vt:lpstr>
      <vt:lpstr>форма 2П_действующие</vt:lpstr>
      <vt:lpstr>'форма 2П_действующие'!_ftnref2</vt:lpstr>
      <vt:lpstr>'форма 2П_действующие'!_ftnref3</vt:lpstr>
      <vt:lpstr>'форма 2П_действующие'!Заголовки_для_печати</vt:lpstr>
      <vt:lpstr>'форма 2П_действующие'!Область_печати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2023-11-08T15:22:32Z</dcterms:modified>
  <cp:contentStatus>проект</cp:contentStatus>
</cp:coreProperties>
</file>